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BACK-UP GUSTAVO CIFUENTES\RECAUDOS CONTRATOS INVIAS\"/>
    </mc:Choice>
  </mc:AlternateContent>
  <xr:revisionPtr revIDLastSave="0" documentId="13_ncr:1_{37A99EFD-570C-444F-AEC2-8685993BC8BD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TOTAL ENE-DIC" sheetId="4" r:id="rId1"/>
    <sheet name="Hoja2" sheetId="12" r:id="rId2"/>
    <sheet name="MVDVC" sheetId="11" state="hidden" r:id="rId3"/>
    <sheet name="Hoja1" sheetId="10" state="hidden" r:id="rId4"/>
    <sheet name="IMAGENES" sheetId="9" r:id="rId5"/>
    <sheet name="TOTAL ENE-DIC (2)" sheetId="8" state="hidden" r:id="rId6"/>
    <sheet name="GRAFICOS" sheetId="7" state="hidden" r:id="rId7"/>
    <sheet name="Hoja3" sheetId="3" state="hidden" r:id="rId8"/>
    <sheet name="Hoja5" sheetId="5" state="hidden" r:id="rId9"/>
    <sheet name="TPD oct" sheetId="6" state="hidden" r:id="rId10"/>
  </sheets>
  <definedNames>
    <definedName name="_xlnm._FilterDatabase" localSheetId="0" hidden="1">'TOTAL ENE-DIC'!$A$1:$AF$451</definedName>
    <definedName name="_xlnm._FilterDatabase" localSheetId="5" hidden="1">'TOTAL ENE-DIC (2)'!$A$1:$E$265</definedName>
    <definedName name="_xlnm._FilterDatabase" localSheetId="9" hidden="1">'TPD oct'!$B$3:$G$42</definedName>
    <definedName name="_xlnm.Print_Area" localSheetId="0">'TOTAL ENE-DIC'!$A$381:$AF$417</definedName>
    <definedName name="_xlnm.Print_Area" localSheetId="5">'TOTAL ENE-DIC (2)'!#REF!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446" i="4" l="1"/>
  <c r="AE446" i="4"/>
  <c r="AD446" i="4"/>
  <c r="AC446" i="4"/>
  <c r="AB446" i="4"/>
  <c r="AA446" i="4"/>
  <c r="Y446" i="4"/>
  <c r="X446" i="4"/>
  <c r="W446" i="4"/>
  <c r="V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AF445" i="4"/>
  <c r="AE445" i="4"/>
  <c r="AD445" i="4"/>
  <c r="AC445" i="4"/>
  <c r="AB445" i="4"/>
  <c r="AA445" i="4"/>
  <c r="Y445" i="4"/>
  <c r="X445" i="4"/>
  <c r="W445" i="4"/>
  <c r="V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AF444" i="4"/>
  <c r="AE444" i="4"/>
  <c r="AD444" i="4"/>
  <c r="AC444" i="4"/>
  <c r="AB444" i="4"/>
  <c r="AA444" i="4"/>
  <c r="Y444" i="4"/>
  <c r="X444" i="4"/>
  <c r="W444" i="4"/>
  <c r="V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AF443" i="4"/>
  <c r="AE443" i="4"/>
  <c r="AD443" i="4"/>
  <c r="AC443" i="4"/>
  <c r="AB443" i="4"/>
  <c r="AA443" i="4"/>
  <c r="Y443" i="4"/>
  <c r="X443" i="4"/>
  <c r="W443" i="4"/>
  <c r="V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AF442" i="4"/>
  <c r="AE442" i="4"/>
  <c r="AD442" i="4"/>
  <c r="AC442" i="4"/>
  <c r="AB442" i="4"/>
  <c r="AA442" i="4"/>
  <c r="Y442" i="4"/>
  <c r="X442" i="4"/>
  <c r="W442" i="4"/>
  <c r="V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AF441" i="4"/>
  <c r="AE441" i="4"/>
  <c r="AD441" i="4"/>
  <c r="AC441" i="4"/>
  <c r="AB441" i="4"/>
  <c r="AA441" i="4"/>
  <c r="Y441" i="4"/>
  <c r="X441" i="4"/>
  <c r="W441" i="4"/>
  <c r="V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AF440" i="4"/>
  <c r="AE440" i="4"/>
  <c r="AD440" i="4"/>
  <c r="AC440" i="4"/>
  <c r="AB440" i="4"/>
  <c r="AA440" i="4"/>
  <c r="Y440" i="4"/>
  <c r="X440" i="4"/>
  <c r="W440" i="4"/>
  <c r="V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AF439" i="4"/>
  <c r="AE439" i="4"/>
  <c r="AD439" i="4"/>
  <c r="AC439" i="4"/>
  <c r="AB439" i="4"/>
  <c r="AA439" i="4"/>
  <c r="Y439" i="4"/>
  <c r="X439" i="4"/>
  <c r="W439" i="4"/>
  <c r="V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AF438" i="4"/>
  <c r="AE438" i="4"/>
  <c r="AD438" i="4"/>
  <c r="AC438" i="4"/>
  <c r="AB438" i="4"/>
  <c r="AA438" i="4"/>
  <c r="Y438" i="4"/>
  <c r="X438" i="4"/>
  <c r="W438" i="4"/>
  <c r="V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AF437" i="4"/>
  <c r="AE437" i="4"/>
  <c r="AD437" i="4"/>
  <c r="AC437" i="4"/>
  <c r="AB437" i="4"/>
  <c r="AA437" i="4"/>
  <c r="Y437" i="4"/>
  <c r="X437" i="4"/>
  <c r="W437" i="4"/>
  <c r="V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AF436" i="4"/>
  <c r="AE436" i="4"/>
  <c r="AD436" i="4"/>
  <c r="AC436" i="4"/>
  <c r="AB436" i="4"/>
  <c r="AA436" i="4"/>
  <c r="Y436" i="4"/>
  <c r="X436" i="4"/>
  <c r="W436" i="4"/>
  <c r="V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AF435" i="4"/>
  <c r="AE435" i="4"/>
  <c r="AD435" i="4"/>
  <c r="AC435" i="4"/>
  <c r="AB435" i="4"/>
  <c r="AA435" i="4"/>
  <c r="Y435" i="4"/>
  <c r="X435" i="4"/>
  <c r="W435" i="4"/>
  <c r="V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AF434" i="4"/>
  <c r="AE434" i="4"/>
  <c r="AD434" i="4"/>
  <c r="AC434" i="4"/>
  <c r="AB434" i="4"/>
  <c r="AA434" i="4"/>
  <c r="Y434" i="4"/>
  <c r="X434" i="4"/>
  <c r="W434" i="4"/>
  <c r="V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AF433" i="4"/>
  <c r="AE433" i="4"/>
  <c r="AD433" i="4"/>
  <c r="AC433" i="4"/>
  <c r="AB433" i="4"/>
  <c r="AA433" i="4"/>
  <c r="Y433" i="4"/>
  <c r="X433" i="4"/>
  <c r="W433" i="4"/>
  <c r="V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AF432" i="4"/>
  <c r="AE432" i="4"/>
  <c r="AD432" i="4"/>
  <c r="AC432" i="4"/>
  <c r="AB432" i="4"/>
  <c r="AA432" i="4"/>
  <c r="Y432" i="4"/>
  <c r="X432" i="4"/>
  <c r="W432" i="4"/>
  <c r="V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AF431" i="4"/>
  <c r="AE431" i="4"/>
  <c r="AD431" i="4"/>
  <c r="AC431" i="4"/>
  <c r="AB431" i="4"/>
  <c r="AA431" i="4"/>
  <c r="Y431" i="4"/>
  <c r="X431" i="4"/>
  <c r="W431" i="4"/>
  <c r="V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AF430" i="4"/>
  <c r="AE430" i="4"/>
  <c r="AD430" i="4"/>
  <c r="AC430" i="4"/>
  <c r="AB430" i="4"/>
  <c r="AA430" i="4"/>
  <c r="Y430" i="4"/>
  <c r="X430" i="4"/>
  <c r="W430" i="4"/>
  <c r="V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AF429" i="4"/>
  <c r="AE429" i="4"/>
  <c r="AD429" i="4"/>
  <c r="AC429" i="4"/>
  <c r="AB429" i="4"/>
  <c r="AA429" i="4"/>
  <c r="Y429" i="4"/>
  <c r="X429" i="4"/>
  <c r="W429" i="4"/>
  <c r="V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AF428" i="4"/>
  <c r="AE428" i="4"/>
  <c r="AD428" i="4"/>
  <c r="AC428" i="4"/>
  <c r="AB428" i="4"/>
  <c r="AA428" i="4"/>
  <c r="Y428" i="4"/>
  <c r="X428" i="4"/>
  <c r="W428" i="4"/>
  <c r="V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AF427" i="4"/>
  <c r="AE427" i="4"/>
  <c r="AD427" i="4"/>
  <c r="AC427" i="4"/>
  <c r="AB427" i="4"/>
  <c r="AA427" i="4"/>
  <c r="Y427" i="4"/>
  <c r="X427" i="4"/>
  <c r="W427" i="4"/>
  <c r="V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AF426" i="4"/>
  <c r="AE426" i="4"/>
  <c r="AD426" i="4"/>
  <c r="AC426" i="4"/>
  <c r="AB426" i="4"/>
  <c r="AA426" i="4"/>
  <c r="Y426" i="4"/>
  <c r="X426" i="4"/>
  <c r="W426" i="4"/>
  <c r="V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AF425" i="4"/>
  <c r="AE425" i="4"/>
  <c r="AD425" i="4"/>
  <c r="AC425" i="4"/>
  <c r="AB425" i="4"/>
  <c r="AA425" i="4"/>
  <c r="Y425" i="4"/>
  <c r="X425" i="4"/>
  <c r="W425" i="4"/>
  <c r="V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AF424" i="4"/>
  <c r="AE424" i="4"/>
  <c r="AD424" i="4"/>
  <c r="AC424" i="4"/>
  <c r="AB424" i="4"/>
  <c r="AA424" i="4"/>
  <c r="Y424" i="4"/>
  <c r="X424" i="4"/>
  <c r="W424" i="4"/>
  <c r="V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AF423" i="4"/>
  <c r="AE423" i="4"/>
  <c r="AD423" i="4"/>
  <c r="AC423" i="4"/>
  <c r="AB423" i="4"/>
  <c r="AA423" i="4"/>
  <c r="Y423" i="4"/>
  <c r="X423" i="4"/>
  <c r="W423" i="4"/>
  <c r="V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AF422" i="4"/>
  <c r="AE422" i="4"/>
  <c r="AD422" i="4"/>
  <c r="AC422" i="4"/>
  <c r="AB422" i="4"/>
  <c r="AA422" i="4"/>
  <c r="Y422" i="4"/>
  <c r="X422" i="4"/>
  <c r="W422" i="4"/>
  <c r="V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AF421" i="4"/>
  <c r="AE421" i="4"/>
  <c r="AD421" i="4"/>
  <c r="AC421" i="4"/>
  <c r="AB421" i="4"/>
  <c r="AA421" i="4"/>
  <c r="Y421" i="4"/>
  <c r="X421" i="4"/>
  <c r="W421" i="4"/>
  <c r="V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AF420" i="4"/>
  <c r="AE420" i="4"/>
  <c r="AD420" i="4"/>
  <c r="AC420" i="4"/>
  <c r="AB420" i="4"/>
  <c r="AA420" i="4"/>
  <c r="Y420" i="4"/>
  <c r="X420" i="4"/>
  <c r="W420" i="4"/>
  <c r="V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AF419" i="4"/>
  <c r="AE419" i="4"/>
  <c r="AD419" i="4"/>
  <c r="AC419" i="4"/>
  <c r="AB419" i="4"/>
  <c r="AA419" i="4"/>
  <c r="Y419" i="4"/>
  <c r="X419" i="4"/>
  <c r="W419" i="4"/>
  <c r="V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AF418" i="4"/>
  <c r="AE418" i="4"/>
  <c r="AD418" i="4"/>
  <c r="AC418" i="4"/>
  <c r="AB418" i="4"/>
  <c r="AA418" i="4"/>
  <c r="Y418" i="4"/>
  <c r="X418" i="4"/>
  <c r="W418" i="4"/>
  <c r="V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AF417" i="4"/>
  <c r="AE417" i="4"/>
  <c r="AD417" i="4"/>
  <c r="AC417" i="4"/>
  <c r="AB417" i="4"/>
  <c r="AA417" i="4"/>
  <c r="Y417" i="4"/>
  <c r="X417" i="4"/>
  <c r="W417" i="4"/>
  <c r="V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AF416" i="4"/>
  <c r="AE416" i="4"/>
  <c r="AD416" i="4"/>
  <c r="AC416" i="4"/>
  <c r="AB416" i="4"/>
  <c r="AA416" i="4"/>
  <c r="Y416" i="4"/>
  <c r="X416" i="4"/>
  <c r="W416" i="4"/>
  <c r="V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AF415" i="4"/>
  <c r="AE415" i="4"/>
  <c r="AD415" i="4"/>
  <c r="AC415" i="4"/>
  <c r="AB415" i="4"/>
  <c r="AA415" i="4"/>
  <c r="Y415" i="4"/>
  <c r="X415" i="4"/>
  <c r="W415" i="4"/>
  <c r="V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AF414" i="4"/>
  <c r="AE414" i="4"/>
  <c r="AD414" i="4"/>
  <c r="AC414" i="4"/>
  <c r="AB414" i="4"/>
  <c r="AA414" i="4"/>
  <c r="Y414" i="4"/>
  <c r="X414" i="4"/>
  <c r="W414" i="4"/>
  <c r="V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AF413" i="4"/>
  <c r="AE413" i="4"/>
  <c r="AD413" i="4"/>
  <c r="AC413" i="4"/>
  <c r="AB413" i="4"/>
  <c r="AA413" i="4"/>
  <c r="Y413" i="4"/>
  <c r="X413" i="4"/>
  <c r="W413" i="4"/>
  <c r="V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AG28" i="4"/>
  <c r="AG20" i="4"/>
  <c r="AG18" i="4"/>
  <c r="AG35" i="4"/>
  <c r="Z35" i="4"/>
  <c r="Z446" i="4" s="1"/>
  <c r="Z34" i="4"/>
  <c r="Z445" i="4" s="1"/>
  <c r="Z33" i="4"/>
  <c r="Z444" i="4" s="1"/>
  <c r="Z32" i="4"/>
  <c r="Z443" i="4" s="1"/>
  <c r="Z31" i="4"/>
  <c r="Z442" i="4" s="1"/>
  <c r="Z30" i="4"/>
  <c r="Z441" i="4" s="1"/>
  <c r="Z29" i="4"/>
  <c r="Z440" i="4" s="1"/>
  <c r="Z28" i="4"/>
  <c r="Z439" i="4" s="1"/>
  <c r="Z27" i="4"/>
  <c r="Z438" i="4" s="1"/>
  <c r="Z26" i="4"/>
  <c r="Z437" i="4" s="1"/>
  <c r="Z25" i="4"/>
  <c r="Z436" i="4" s="1"/>
  <c r="Z24" i="4"/>
  <c r="Z435" i="4" s="1"/>
  <c r="Z23" i="4"/>
  <c r="Z434" i="4" s="1"/>
  <c r="Z22" i="4"/>
  <c r="Z433" i="4" s="1"/>
  <c r="Z21" i="4"/>
  <c r="Z432" i="4" s="1"/>
  <c r="Z20" i="4"/>
  <c r="Z431" i="4" s="1"/>
  <c r="Z19" i="4"/>
  <c r="Z430" i="4" s="1"/>
  <c r="Z18" i="4"/>
  <c r="Z429" i="4" s="1"/>
  <c r="AG409" i="4"/>
  <c r="AG408" i="4"/>
  <c r="AG407" i="4"/>
  <c r="AG406" i="4"/>
  <c r="AG405" i="4"/>
  <c r="AG404" i="4"/>
  <c r="AG403" i="4"/>
  <c r="AG402" i="4"/>
  <c r="AG401" i="4"/>
  <c r="AG400" i="4"/>
  <c r="AG399" i="4"/>
  <c r="AG398" i="4"/>
  <c r="AG397" i="4"/>
  <c r="AG396" i="4"/>
  <c r="AG395" i="4"/>
  <c r="AG394" i="4"/>
  <c r="AG393" i="4"/>
  <c r="AG392" i="4"/>
  <c r="AG391" i="4"/>
  <c r="AG390" i="4"/>
  <c r="AG389" i="4"/>
  <c r="AG388" i="4"/>
  <c r="AG387" i="4"/>
  <c r="AG386" i="4"/>
  <c r="AG385" i="4"/>
  <c r="AG384" i="4"/>
  <c r="AG383" i="4"/>
  <c r="AG382" i="4"/>
  <c r="AG381" i="4"/>
  <c r="AG380" i="4"/>
  <c r="AG379" i="4"/>
  <c r="AG378" i="4"/>
  <c r="AG377" i="4"/>
  <c r="AG376" i="4"/>
  <c r="AG375" i="4"/>
  <c r="AG374" i="4"/>
  <c r="AG373" i="4"/>
  <c r="AG372" i="4"/>
  <c r="AG371" i="4"/>
  <c r="AG370" i="4"/>
  <c r="AG369" i="4"/>
  <c r="AG368" i="4"/>
  <c r="AG367" i="4"/>
  <c r="AG366" i="4"/>
  <c r="AG365" i="4"/>
  <c r="AG364" i="4"/>
  <c r="AG363" i="4"/>
  <c r="AG362" i="4"/>
  <c r="AG361" i="4"/>
  <c r="AG360" i="4"/>
  <c r="AG359" i="4"/>
  <c r="AG358" i="4"/>
  <c r="AG357" i="4"/>
  <c r="AG356" i="4"/>
  <c r="AG355" i="4"/>
  <c r="AG354" i="4"/>
  <c r="AG353" i="4"/>
  <c r="AG352" i="4"/>
  <c r="AG351" i="4"/>
  <c r="AG350" i="4"/>
  <c r="AG349" i="4"/>
  <c r="AG348" i="4"/>
  <c r="AG347" i="4"/>
  <c r="AG346" i="4"/>
  <c r="AG345" i="4"/>
  <c r="AG344" i="4"/>
  <c r="AG343" i="4"/>
  <c r="AG342" i="4"/>
  <c r="AG341" i="4"/>
  <c r="AG340" i="4"/>
  <c r="AG339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4" i="4"/>
  <c r="AG33" i="4"/>
  <c r="AG32" i="4"/>
  <c r="AG31" i="4"/>
  <c r="AG30" i="4"/>
  <c r="AG29" i="4"/>
  <c r="AG27" i="4"/>
  <c r="AG26" i="4"/>
  <c r="AG25" i="4"/>
  <c r="AG24" i="4"/>
  <c r="AG23" i="4"/>
  <c r="AG22" i="4"/>
  <c r="AG21" i="4"/>
  <c r="AG19" i="4"/>
  <c r="AG17" i="4"/>
  <c r="AG16" i="4"/>
  <c r="AG15" i="4"/>
  <c r="AG14" i="4"/>
  <c r="AG13" i="4"/>
  <c r="AG12" i="4"/>
  <c r="AG11" i="4"/>
  <c r="AG10" i="4"/>
  <c r="AG9" i="4"/>
  <c r="AG8" i="4"/>
  <c r="AG7" i="4"/>
  <c r="AG6" i="4"/>
  <c r="AG5" i="4"/>
  <c r="AG4" i="4"/>
  <c r="AG3" i="4"/>
  <c r="AG2" i="4"/>
  <c r="Z17" i="4"/>
  <c r="Z428" i="4" s="1"/>
  <c r="Z16" i="4"/>
  <c r="Z427" i="4" s="1"/>
  <c r="Z15" i="4"/>
  <c r="Z426" i="4" s="1"/>
  <c r="Z14" i="4"/>
  <c r="Z425" i="4" s="1"/>
  <c r="Z13" i="4"/>
  <c r="Z424" i="4" s="1"/>
  <c r="Z12" i="4"/>
  <c r="Z423" i="4" s="1"/>
  <c r="Z11" i="4"/>
  <c r="Z422" i="4" s="1"/>
  <c r="Z10" i="4"/>
  <c r="Z421" i="4" s="1"/>
  <c r="Z9" i="4"/>
  <c r="Z420" i="4" s="1"/>
  <c r="Z8" i="4"/>
  <c r="Z419" i="4" s="1"/>
  <c r="Z7" i="4"/>
  <c r="Z418" i="4" s="1"/>
  <c r="Z6" i="4"/>
  <c r="Z417" i="4" s="1"/>
  <c r="Z5" i="4"/>
  <c r="Z416" i="4" s="1"/>
  <c r="Z4" i="4"/>
  <c r="Z415" i="4" s="1"/>
  <c r="Z3" i="4"/>
  <c r="Z414" i="4" s="1"/>
  <c r="Z2" i="4"/>
  <c r="Z413" i="4" s="1"/>
  <c r="U35" i="4"/>
  <c r="U446" i="4" s="1"/>
  <c r="U34" i="4"/>
  <c r="U445" i="4" s="1"/>
  <c r="U33" i="4"/>
  <c r="U444" i="4" s="1"/>
  <c r="U32" i="4"/>
  <c r="U443" i="4" s="1"/>
  <c r="U31" i="4"/>
  <c r="U442" i="4" s="1"/>
  <c r="U30" i="4"/>
  <c r="U441" i="4" s="1"/>
  <c r="U29" i="4"/>
  <c r="U440" i="4" s="1"/>
  <c r="U28" i="4"/>
  <c r="U439" i="4" s="1"/>
  <c r="U27" i="4"/>
  <c r="U438" i="4" s="1"/>
  <c r="U26" i="4"/>
  <c r="U437" i="4" s="1"/>
  <c r="U25" i="4"/>
  <c r="U436" i="4" s="1"/>
  <c r="U24" i="4"/>
  <c r="U435" i="4" s="1"/>
  <c r="U23" i="4"/>
  <c r="U434" i="4" s="1"/>
  <c r="U22" i="4"/>
  <c r="U433" i="4" s="1"/>
  <c r="U21" i="4"/>
  <c r="U432" i="4" s="1"/>
  <c r="U20" i="4"/>
  <c r="U431" i="4" s="1"/>
  <c r="U19" i="4"/>
  <c r="U430" i="4" s="1"/>
  <c r="U18" i="4"/>
  <c r="U429" i="4" s="1"/>
  <c r="U17" i="4"/>
  <c r="U428" i="4" s="1"/>
  <c r="U16" i="4"/>
  <c r="U427" i="4" s="1"/>
  <c r="U15" i="4"/>
  <c r="U426" i="4" s="1"/>
  <c r="U14" i="4"/>
  <c r="U425" i="4" s="1"/>
  <c r="U13" i="4"/>
  <c r="U424" i="4" s="1"/>
  <c r="U12" i="4"/>
  <c r="U423" i="4" s="1"/>
  <c r="U11" i="4"/>
  <c r="U422" i="4" s="1"/>
  <c r="U10" i="4"/>
  <c r="U421" i="4" s="1"/>
  <c r="U9" i="4"/>
  <c r="U420" i="4" s="1"/>
  <c r="U8" i="4"/>
  <c r="U419" i="4" s="1"/>
  <c r="U7" i="4"/>
  <c r="U418" i="4" s="1"/>
  <c r="U6" i="4"/>
  <c r="U417" i="4" s="1"/>
  <c r="U5" i="4"/>
  <c r="U416" i="4" s="1"/>
  <c r="U4" i="4"/>
  <c r="U415" i="4" s="1"/>
  <c r="U3" i="4"/>
  <c r="U414" i="4" s="1"/>
  <c r="U2" i="4"/>
  <c r="U413" i="4" s="1"/>
  <c r="AF410" i="4" l="1"/>
  <c r="AE410" i="4"/>
  <c r="AD410" i="4"/>
  <c r="AC410" i="4"/>
  <c r="AB410" i="4"/>
  <c r="AA410" i="4"/>
  <c r="Y410" i="4"/>
  <c r="X410" i="4"/>
  <c r="W410" i="4"/>
  <c r="V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AG432" i="4" l="1"/>
  <c r="AG439" i="4"/>
  <c r="AG433" i="4"/>
  <c r="AG434" i="4"/>
  <c r="AG435" i="4"/>
  <c r="AG442" i="4"/>
  <c r="AG436" i="4"/>
  <c r="AG443" i="4"/>
  <c r="AG437" i="4"/>
  <c r="AG444" i="4"/>
  <c r="AG445" i="4"/>
  <c r="AG441" i="4"/>
  <c r="AG430" i="4"/>
  <c r="AG438" i="4"/>
  <c r="AG431" i="4"/>
  <c r="AG440" i="4"/>
  <c r="AG446" i="4"/>
  <c r="AG410" i="4" l="1"/>
  <c r="C22" i="12"/>
  <c r="H22" i="12"/>
  <c r="G22" i="12"/>
  <c r="F22" i="12"/>
  <c r="E22" i="12"/>
  <c r="D22" i="12"/>
  <c r="H11" i="12"/>
  <c r="G11" i="12"/>
  <c r="F11" i="12"/>
  <c r="E11" i="12"/>
  <c r="D11" i="12"/>
  <c r="C11" i="12"/>
  <c r="S14" i="10" l="1"/>
  <c r="S13" i="10"/>
  <c r="S7" i="10"/>
  <c r="S6" i="10"/>
  <c r="F413" i="4" l="1"/>
  <c r="AG419" i="4" l="1"/>
  <c r="AG427" i="4"/>
  <c r="AG420" i="4"/>
  <c r="AG416" i="4"/>
  <c r="AG424" i="4"/>
  <c r="AG423" i="4"/>
  <c r="AG429" i="4"/>
  <c r="AG413" i="4"/>
  <c r="AG417" i="4"/>
  <c r="AG421" i="4"/>
  <c r="AG425" i="4"/>
  <c r="AG428" i="4"/>
  <c r="AG414" i="4"/>
  <c r="AG418" i="4"/>
  <c r="AG422" i="4"/>
  <c r="AG426" i="4"/>
  <c r="AG415" i="4"/>
  <c r="AG447" i="4" l="1"/>
  <c r="AG448" i="4" s="1"/>
  <c r="M71" i="10" l="1"/>
  <c r="K67" i="10"/>
  <c r="L66" i="10"/>
  <c r="L65" i="10"/>
  <c r="L64" i="10"/>
  <c r="L63" i="10"/>
  <c r="Y603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Z603" i="11"/>
  <c r="AC603" i="11"/>
  <c r="AB603" i="11"/>
  <c r="AA603" i="11"/>
  <c r="AD602" i="11"/>
  <c r="AD601" i="11"/>
  <c r="AD600" i="11"/>
  <c r="AD599" i="11"/>
  <c r="AD598" i="11"/>
  <c r="AD597" i="11"/>
  <c r="AD596" i="11"/>
  <c r="AD595" i="11"/>
  <c r="AD594" i="11"/>
  <c r="AD593" i="11"/>
  <c r="AD592" i="11"/>
  <c r="AD591" i="11"/>
  <c r="AD590" i="11"/>
  <c r="AD589" i="11"/>
  <c r="AD588" i="11"/>
  <c r="AD587" i="11"/>
  <c r="AD586" i="11"/>
  <c r="AD585" i="11"/>
  <c r="AD584" i="11"/>
  <c r="AD583" i="11"/>
  <c r="AD582" i="11"/>
  <c r="AD581" i="11"/>
  <c r="AD580" i="11"/>
  <c r="AD579" i="11"/>
  <c r="AD578" i="11"/>
  <c r="AD577" i="11"/>
  <c r="AD576" i="11"/>
  <c r="AD575" i="11"/>
  <c r="AD574" i="11"/>
  <c r="AD573" i="11"/>
  <c r="AD572" i="11"/>
  <c r="AD571" i="11"/>
  <c r="AD570" i="11"/>
  <c r="AD569" i="11"/>
  <c r="AD568" i="11"/>
  <c r="AD567" i="11"/>
  <c r="AD566" i="11"/>
  <c r="AD565" i="11"/>
  <c r="AD564" i="11"/>
  <c r="AD563" i="11"/>
  <c r="AD562" i="11"/>
  <c r="AD561" i="11"/>
  <c r="AD560" i="11"/>
  <c r="AD559" i="11"/>
  <c r="AD558" i="11"/>
  <c r="AD557" i="11"/>
  <c r="K102" i="11"/>
  <c r="J102" i="11"/>
  <c r="K101" i="11"/>
  <c r="J101" i="11"/>
  <c r="K100" i="11"/>
  <c r="J100" i="11"/>
  <c r="K99" i="11"/>
  <c r="J99" i="11"/>
  <c r="K98" i="11"/>
  <c r="J98" i="11"/>
  <c r="K97" i="11"/>
  <c r="J97" i="11"/>
  <c r="K96" i="11"/>
  <c r="J96" i="11"/>
  <c r="K95" i="11"/>
  <c r="J95" i="11"/>
  <c r="K94" i="11"/>
  <c r="J94" i="11"/>
  <c r="K93" i="11"/>
  <c r="J93" i="11"/>
  <c r="J103" i="11" s="1"/>
  <c r="G102" i="11"/>
  <c r="F102" i="11"/>
  <c r="E102" i="11"/>
  <c r="D102" i="11"/>
  <c r="G101" i="11"/>
  <c r="F101" i="11"/>
  <c r="E101" i="11"/>
  <c r="D101" i="11"/>
  <c r="G100" i="11"/>
  <c r="F100" i="11"/>
  <c r="E100" i="11"/>
  <c r="D100" i="11"/>
  <c r="G99" i="11"/>
  <c r="F99" i="11"/>
  <c r="E99" i="11"/>
  <c r="D99" i="11"/>
  <c r="G98" i="11"/>
  <c r="F98" i="11"/>
  <c r="E98" i="11"/>
  <c r="D98" i="11"/>
  <c r="G97" i="11"/>
  <c r="F97" i="11"/>
  <c r="E97" i="11"/>
  <c r="D97" i="11"/>
  <c r="G96" i="11"/>
  <c r="F96" i="11"/>
  <c r="E96" i="11"/>
  <c r="D96" i="11"/>
  <c r="G95" i="11"/>
  <c r="F95" i="11"/>
  <c r="E95" i="11"/>
  <c r="D95" i="11"/>
  <c r="G94" i="11"/>
  <c r="F94" i="11"/>
  <c r="E94" i="11"/>
  <c r="D94" i="11"/>
  <c r="G93" i="11"/>
  <c r="F93" i="11"/>
  <c r="E93" i="11"/>
  <c r="E103" i="11" s="1"/>
  <c r="D93" i="11"/>
  <c r="D103" i="11" s="1"/>
  <c r="D9" i="6"/>
  <c r="E9" i="6" s="1"/>
  <c r="D10" i="6"/>
  <c r="D12" i="6"/>
  <c r="D15" i="6"/>
  <c r="D16" i="6"/>
  <c r="D23" i="6"/>
  <c r="I23" i="6" s="1"/>
  <c r="D30" i="6"/>
  <c r="I30" i="6" s="1"/>
  <c r="D31" i="6"/>
  <c r="E31" i="6" s="1"/>
  <c r="D33" i="6"/>
  <c r="E33" i="6" s="1"/>
  <c r="D34" i="6"/>
  <c r="D39" i="6"/>
  <c r="D40" i="6"/>
  <c r="E40" i="6" s="1"/>
  <c r="D4" i="6"/>
  <c r="I4" i="6" s="1"/>
  <c r="D5" i="6"/>
  <c r="E5" i="6" s="1"/>
  <c r="G30" i="11"/>
  <c r="F30" i="11"/>
  <c r="H29" i="11"/>
  <c r="H28" i="11"/>
  <c r="H27" i="11"/>
  <c r="H26" i="11"/>
  <c r="H25" i="11"/>
  <c r="H24" i="11"/>
  <c r="H23" i="11"/>
  <c r="H22" i="11"/>
  <c r="H21" i="11"/>
  <c r="H20" i="11"/>
  <c r="E30" i="11"/>
  <c r="H13" i="11"/>
  <c r="H12" i="11"/>
  <c r="H11" i="11"/>
  <c r="H10" i="11"/>
  <c r="H9" i="11"/>
  <c r="H8" i="11"/>
  <c r="H7" i="11"/>
  <c r="H6" i="11"/>
  <c r="H5" i="11"/>
  <c r="G14" i="11"/>
  <c r="F14" i="11"/>
  <c r="E14" i="11"/>
  <c r="H14" i="11" s="1"/>
  <c r="F273" i="8"/>
  <c r="G273" i="8"/>
  <c r="H273" i="8"/>
  <c r="I273" i="8"/>
  <c r="J273" i="8"/>
  <c r="K273" i="8"/>
  <c r="L273" i="8"/>
  <c r="M273" i="8"/>
  <c r="N273" i="8"/>
  <c r="F274" i="8"/>
  <c r="G274" i="8"/>
  <c r="H274" i="8"/>
  <c r="I274" i="8"/>
  <c r="J274" i="8"/>
  <c r="K274" i="8"/>
  <c r="L274" i="8"/>
  <c r="M274" i="8"/>
  <c r="N274" i="8"/>
  <c r="F275" i="8"/>
  <c r="G275" i="8"/>
  <c r="H275" i="8"/>
  <c r="I275" i="8"/>
  <c r="J275" i="8"/>
  <c r="K275" i="8"/>
  <c r="L275" i="8"/>
  <c r="M275" i="8"/>
  <c r="N275" i="8"/>
  <c r="F276" i="8"/>
  <c r="G276" i="8"/>
  <c r="H276" i="8"/>
  <c r="I276" i="8"/>
  <c r="J276" i="8"/>
  <c r="K276" i="8"/>
  <c r="L276" i="8"/>
  <c r="M276" i="8"/>
  <c r="N276" i="8"/>
  <c r="F277" i="8"/>
  <c r="G277" i="8"/>
  <c r="H277" i="8"/>
  <c r="I277" i="8"/>
  <c r="J277" i="8"/>
  <c r="K277" i="8"/>
  <c r="L277" i="8"/>
  <c r="M277" i="8"/>
  <c r="N277" i="8"/>
  <c r="F278" i="8"/>
  <c r="G278" i="8"/>
  <c r="H278" i="8"/>
  <c r="I278" i="8"/>
  <c r="J278" i="8"/>
  <c r="K278" i="8"/>
  <c r="L278" i="8"/>
  <c r="M278" i="8"/>
  <c r="N278" i="8"/>
  <c r="F279" i="8"/>
  <c r="G279" i="8"/>
  <c r="H279" i="8"/>
  <c r="I279" i="8"/>
  <c r="J279" i="8"/>
  <c r="K279" i="8"/>
  <c r="L279" i="8"/>
  <c r="M279" i="8"/>
  <c r="N279" i="8"/>
  <c r="F280" i="8"/>
  <c r="G280" i="8"/>
  <c r="H280" i="8"/>
  <c r="I280" i="8"/>
  <c r="J280" i="8"/>
  <c r="K280" i="8"/>
  <c r="L280" i="8"/>
  <c r="M280" i="8"/>
  <c r="N280" i="8"/>
  <c r="F281" i="8"/>
  <c r="G281" i="8"/>
  <c r="H281" i="8"/>
  <c r="I281" i="8"/>
  <c r="J281" i="8"/>
  <c r="K281" i="8"/>
  <c r="L281" i="8"/>
  <c r="M281" i="8"/>
  <c r="N281" i="8"/>
  <c r="F282" i="8"/>
  <c r="G282" i="8"/>
  <c r="H282" i="8"/>
  <c r="I282" i="8"/>
  <c r="J282" i="8"/>
  <c r="K282" i="8"/>
  <c r="L282" i="8"/>
  <c r="M282" i="8"/>
  <c r="N282" i="8"/>
  <c r="F283" i="8"/>
  <c r="G283" i="8"/>
  <c r="H283" i="8"/>
  <c r="I283" i="8"/>
  <c r="J283" i="8"/>
  <c r="K283" i="8"/>
  <c r="L283" i="8"/>
  <c r="M283" i="8"/>
  <c r="N283" i="8"/>
  <c r="F284" i="8"/>
  <c r="G284" i="8"/>
  <c r="H284" i="8"/>
  <c r="I284" i="8"/>
  <c r="J284" i="8"/>
  <c r="K284" i="8"/>
  <c r="L284" i="8"/>
  <c r="M284" i="8"/>
  <c r="N284" i="8"/>
  <c r="F285" i="8"/>
  <c r="G285" i="8"/>
  <c r="H285" i="8"/>
  <c r="I285" i="8"/>
  <c r="J285" i="8"/>
  <c r="K285" i="8"/>
  <c r="L285" i="8"/>
  <c r="M285" i="8"/>
  <c r="N285" i="8"/>
  <c r="F286" i="8"/>
  <c r="G286" i="8"/>
  <c r="H286" i="8"/>
  <c r="I286" i="8"/>
  <c r="J286" i="8"/>
  <c r="K286" i="8"/>
  <c r="L286" i="8"/>
  <c r="M286" i="8"/>
  <c r="N286" i="8"/>
  <c r="F287" i="8"/>
  <c r="G287" i="8"/>
  <c r="H287" i="8"/>
  <c r="I287" i="8"/>
  <c r="J287" i="8"/>
  <c r="K287" i="8"/>
  <c r="L287" i="8"/>
  <c r="M287" i="8"/>
  <c r="N287" i="8"/>
  <c r="F288" i="8"/>
  <c r="G288" i="8"/>
  <c r="H288" i="8"/>
  <c r="I288" i="8"/>
  <c r="J288" i="8"/>
  <c r="K288" i="8"/>
  <c r="L288" i="8"/>
  <c r="M288" i="8"/>
  <c r="N288" i="8"/>
  <c r="F289" i="8"/>
  <c r="G289" i="8"/>
  <c r="H289" i="8"/>
  <c r="I289" i="8"/>
  <c r="J289" i="8"/>
  <c r="K289" i="8"/>
  <c r="L289" i="8"/>
  <c r="M289" i="8"/>
  <c r="N289" i="8"/>
  <c r="F290" i="8"/>
  <c r="G290" i="8"/>
  <c r="H290" i="8"/>
  <c r="I290" i="8"/>
  <c r="J290" i="8"/>
  <c r="K290" i="8"/>
  <c r="L290" i="8"/>
  <c r="M290" i="8"/>
  <c r="N290" i="8"/>
  <c r="F291" i="8"/>
  <c r="G291" i="8"/>
  <c r="H291" i="8"/>
  <c r="I291" i="8"/>
  <c r="J291" i="8"/>
  <c r="K291" i="8"/>
  <c r="L291" i="8"/>
  <c r="M291" i="8"/>
  <c r="N291" i="8"/>
  <c r="F292" i="8"/>
  <c r="G292" i="8"/>
  <c r="H292" i="8"/>
  <c r="I292" i="8"/>
  <c r="J292" i="8"/>
  <c r="K292" i="8"/>
  <c r="L292" i="8"/>
  <c r="M292" i="8"/>
  <c r="N292" i="8"/>
  <c r="F293" i="8"/>
  <c r="G293" i="8"/>
  <c r="H293" i="8"/>
  <c r="I293" i="8"/>
  <c r="J293" i="8"/>
  <c r="K293" i="8"/>
  <c r="L293" i="8"/>
  <c r="M293" i="8"/>
  <c r="N293" i="8"/>
  <c r="G272" i="8"/>
  <c r="H272" i="8"/>
  <c r="I272" i="8"/>
  <c r="J272" i="8"/>
  <c r="K272" i="8"/>
  <c r="L272" i="8"/>
  <c r="M272" i="8"/>
  <c r="N272" i="8"/>
  <c r="F272" i="8"/>
  <c r="U293" i="8"/>
  <c r="T293" i="8"/>
  <c r="R293" i="8"/>
  <c r="Q293" i="8"/>
  <c r="P293" i="8"/>
  <c r="U292" i="8"/>
  <c r="T292" i="8"/>
  <c r="R292" i="8"/>
  <c r="Q292" i="8"/>
  <c r="P292" i="8"/>
  <c r="U291" i="8"/>
  <c r="T291" i="8"/>
  <c r="R291" i="8"/>
  <c r="Q291" i="8"/>
  <c r="P291" i="8"/>
  <c r="U290" i="8"/>
  <c r="T290" i="8"/>
  <c r="R290" i="8"/>
  <c r="Q290" i="8"/>
  <c r="P290" i="8"/>
  <c r="U289" i="8"/>
  <c r="T289" i="8"/>
  <c r="R289" i="8"/>
  <c r="Q289" i="8"/>
  <c r="P289" i="8"/>
  <c r="U288" i="8"/>
  <c r="T288" i="8"/>
  <c r="R288" i="8"/>
  <c r="Q288" i="8"/>
  <c r="P288" i="8"/>
  <c r="U287" i="8"/>
  <c r="T287" i="8"/>
  <c r="R287" i="8"/>
  <c r="Q287" i="8"/>
  <c r="P287" i="8"/>
  <c r="U286" i="8"/>
  <c r="T286" i="8"/>
  <c r="R286" i="8"/>
  <c r="Q286" i="8"/>
  <c r="P286" i="8"/>
  <c r="U285" i="8"/>
  <c r="T285" i="8"/>
  <c r="R285" i="8"/>
  <c r="Q285" i="8"/>
  <c r="P285" i="8"/>
  <c r="U284" i="8"/>
  <c r="T284" i="8"/>
  <c r="R284" i="8"/>
  <c r="Q284" i="8"/>
  <c r="P284" i="8"/>
  <c r="U283" i="8"/>
  <c r="T283" i="8"/>
  <c r="R283" i="8"/>
  <c r="Q283" i="8"/>
  <c r="P283" i="8"/>
  <c r="U282" i="8"/>
  <c r="T282" i="8"/>
  <c r="R282" i="8"/>
  <c r="Q282" i="8"/>
  <c r="P282" i="8"/>
  <c r="U281" i="8"/>
  <c r="T281" i="8"/>
  <c r="R281" i="8"/>
  <c r="Q281" i="8"/>
  <c r="P281" i="8"/>
  <c r="U280" i="8"/>
  <c r="T280" i="8"/>
  <c r="R280" i="8"/>
  <c r="Q280" i="8"/>
  <c r="P280" i="8"/>
  <c r="U279" i="8"/>
  <c r="T279" i="8"/>
  <c r="R279" i="8"/>
  <c r="Q279" i="8"/>
  <c r="P279" i="8"/>
  <c r="U278" i="8"/>
  <c r="T278" i="8"/>
  <c r="R278" i="8"/>
  <c r="Q278" i="8"/>
  <c r="P278" i="8"/>
  <c r="U277" i="8"/>
  <c r="T277" i="8"/>
  <c r="R277" i="8"/>
  <c r="Q277" i="8"/>
  <c r="P277" i="8"/>
  <c r="U276" i="8"/>
  <c r="T276" i="8"/>
  <c r="R276" i="8"/>
  <c r="Q276" i="8"/>
  <c r="P276" i="8"/>
  <c r="U275" i="8"/>
  <c r="T275" i="8"/>
  <c r="R275" i="8"/>
  <c r="Q275" i="8"/>
  <c r="P275" i="8"/>
  <c r="U274" i="8"/>
  <c r="T274" i="8"/>
  <c r="R274" i="8"/>
  <c r="Q274" i="8"/>
  <c r="P274" i="8"/>
  <c r="U273" i="8"/>
  <c r="T273" i="8"/>
  <c r="R273" i="8"/>
  <c r="Q273" i="8"/>
  <c r="P273" i="8"/>
  <c r="U272" i="8"/>
  <c r="T272" i="8"/>
  <c r="R272" i="8"/>
  <c r="Q272" i="8"/>
  <c r="P272" i="8"/>
  <c r="S265" i="8"/>
  <c r="O265" i="8"/>
  <c r="S264" i="8"/>
  <c r="O264" i="8"/>
  <c r="S263" i="8"/>
  <c r="O263" i="8"/>
  <c r="S262" i="8"/>
  <c r="O262" i="8"/>
  <c r="S261" i="8"/>
  <c r="O261" i="8"/>
  <c r="S260" i="8"/>
  <c r="O260" i="8"/>
  <c r="S259" i="8"/>
  <c r="O259" i="8"/>
  <c r="S258" i="8"/>
  <c r="O258" i="8"/>
  <c r="S257" i="8"/>
  <c r="O257" i="8"/>
  <c r="S256" i="8"/>
  <c r="O256" i="8"/>
  <c r="S255" i="8"/>
  <c r="O255" i="8"/>
  <c r="S254" i="8"/>
  <c r="O254" i="8"/>
  <c r="S253" i="8"/>
  <c r="O253" i="8"/>
  <c r="S252" i="8"/>
  <c r="O252" i="8"/>
  <c r="S251" i="8"/>
  <c r="O251" i="8"/>
  <c r="S250" i="8"/>
  <c r="O250" i="8"/>
  <c r="S249" i="8"/>
  <c r="O249" i="8"/>
  <c r="S248" i="8"/>
  <c r="O248" i="8"/>
  <c r="S247" i="8"/>
  <c r="O247" i="8"/>
  <c r="S246" i="8"/>
  <c r="O246" i="8"/>
  <c r="S245" i="8"/>
  <c r="O245" i="8"/>
  <c r="S244" i="8"/>
  <c r="O244" i="8"/>
  <c r="S243" i="8"/>
  <c r="O243" i="8"/>
  <c r="S242" i="8"/>
  <c r="O242" i="8"/>
  <c r="S241" i="8"/>
  <c r="O241" i="8"/>
  <c r="S240" i="8"/>
  <c r="O240" i="8"/>
  <c r="S239" i="8"/>
  <c r="O239" i="8"/>
  <c r="S238" i="8"/>
  <c r="O238" i="8"/>
  <c r="S237" i="8"/>
  <c r="O237" i="8"/>
  <c r="S236" i="8"/>
  <c r="O236" i="8"/>
  <c r="S235" i="8"/>
  <c r="O235" i="8"/>
  <c r="S234" i="8"/>
  <c r="O234" i="8"/>
  <c r="S233" i="8"/>
  <c r="O233" i="8"/>
  <c r="S232" i="8"/>
  <c r="O232" i="8"/>
  <c r="S231" i="8"/>
  <c r="O231" i="8"/>
  <c r="S230" i="8"/>
  <c r="O230" i="8"/>
  <c r="S229" i="8"/>
  <c r="O229" i="8"/>
  <c r="S228" i="8"/>
  <c r="O228" i="8"/>
  <c r="S227" i="8"/>
  <c r="O227" i="8"/>
  <c r="S226" i="8"/>
  <c r="O226" i="8"/>
  <c r="S225" i="8"/>
  <c r="O225" i="8"/>
  <c r="S224" i="8"/>
  <c r="O224" i="8"/>
  <c r="S223" i="8"/>
  <c r="O223" i="8"/>
  <c r="S222" i="8"/>
  <c r="O222" i="8"/>
  <c r="S221" i="8"/>
  <c r="O221" i="8"/>
  <c r="S220" i="8"/>
  <c r="O220" i="8"/>
  <c r="S219" i="8"/>
  <c r="O219" i="8"/>
  <c r="S218" i="8"/>
  <c r="O218" i="8"/>
  <c r="S217" i="8"/>
  <c r="O217" i="8"/>
  <c r="S216" i="8"/>
  <c r="O216" i="8"/>
  <c r="S215" i="8"/>
  <c r="O215" i="8"/>
  <c r="S214" i="8"/>
  <c r="O214" i="8"/>
  <c r="S213" i="8"/>
  <c r="O213" i="8"/>
  <c r="S212" i="8"/>
  <c r="O212" i="8"/>
  <c r="S211" i="8"/>
  <c r="O211" i="8"/>
  <c r="S210" i="8"/>
  <c r="O210" i="8"/>
  <c r="S209" i="8"/>
  <c r="O209" i="8"/>
  <c r="S208" i="8"/>
  <c r="O208" i="8"/>
  <c r="S207" i="8"/>
  <c r="O207" i="8"/>
  <c r="S206" i="8"/>
  <c r="O206" i="8"/>
  <c r="S205" i="8"/>
  <c r="O205" i="8"/>
  <c r="S204" i="8"/>
  <c r="O204" i="8"/>
  <c r="S203" i="8"/>
  <c r="O203" i="8"/>
  <c r="S202" i="8"/>
  <c r="O202" i="8"/>
  <c r="S201" i="8"/>
  <c r="O201" i="8"/>
  <c r="S200" i="8"/>
  <c r="O200" i="8"/>
  <c r="S199" i="8"/>
  <c r="O199" i="8"/>
  <c r="S198" i="8"/>
  <c r="O198" i="8"/>
  <c r="S197" i="8"/>
  <c r="O197" i="8"/>
  <c r="S196" i="8"/>
  <c r="O196" i="8"/>
  <c r="S195" i="8"/>
  <c r="O195" i="8"/>
  <c r="S194" i="8"/>
  <c r="O194" i="8"/>
  <c r="S193" i="8"/>
  <c r="O193" i="8"/>
  <c r="S192" i="8"/>
  <c r="O192" i="8"/>
  <c r="S191" i="8"/>
  <c r="O191" i="8"/>
  <c r="S190" i="8"/>
  <c r="O190" i="8"/>
  <c r="S189" i="8"/>
  <c r="O189" i="8"/>
  <c r="S188" i="8"/>
  <c r="O188" i="8"/>
  <c r="S187" i="8"/>
  <c r="O187" i="8"/>
  <c r="S186" i="8"/>
  <c r="O186" i="8"/>
  <c r="S185" i="8"/>
  <c r="O185" i="8"/>
  <c r="S184" i="8"/>
  <c r="O184" i="8"/>
  <c r="S183" i="8"/>
  <c r="O183" i="8"/>
  <c r="S182" i="8"/>
  <c r="O182" i="8"/>
  <c r="S181" i="8"/>
  <c r="O181" i="8"/>
  <c r="S180" i="8"/>
  <c r="O180" i="8"/>
  <c r="S179" i="8"/>
  <c r="O179" i="8"/>
  <c r="S178" i="8"/>
  <c r="O178" i="8"/>
  <c r="S177" i="8"/>
  <c r="O177" i="8"/>
  <c r="S176" i="8"/>
  <c r="O176" i="8"/>
  <c r="S175" i="8"/>
  <c r="O175" i="8"/>
  <c r="S174" i="8"/>
  <c r="O174" i="8"/>
  <c r="S173" i="8"/>
  <c r="O173" i="8"/>
  <c r="S172" i="8"/>
  <c r="O172" i="8"/>
  <c r="S171" i="8"/>
  <c r="O171" i="8"/>
  <c r="S170" i="8"/>
  <c r="O170" i="8"/>
  <c r="S169" i="8"/>
  <c r="O169" i="8"/>
  <c r="S168" i="8"/>
  <c r="O168" i="8"/>
  <c r="S167" i="8"/>
  <c r="O167" i="8"/>
  <c r="S166" i="8"/>
  <c r="O166" i="8"/>
  <c r="S165" i="8"/>
  <c r="O165" i="8"/>
  <c r="S164" i="8"/>
  <c r="O164" i="8"/>
  <c r="S163" i="8"/>
  <c r="O163" i="8"/>
  <c r="S162" i="8"/>
  <c r="O162" i="8"/>
  <c r="S161" i="8"/>
  <c r="O161" i="8"/>
  <c r="S160" i="8"/>
  <c r="O160" i="8"/>
  <c r="S159" i="8"/>
  <c r="O159" i="8"/>
  <c r="S158" i="8"/>
  <c r="O158" i="8"/>
  <c r="S157" i="8"/>
  <c r="O157" i="8"/>
  <c r="S156" i="8"/>
  <c r="O156" i="8"/>
  <c r="S155" i="8"/>
  <c r="O155" i="8"/>
  <c r="S154" i="8"/>
  <c r="O154" i="8"/>
  <c r="S153" i="8"/>
  <c r="O153" i="8"/>
  <c r="S152" i="8"/>
  <c r="O152" i="8"/>
  <c r="S151" i="8"/>
  <c r="O151" i="8"/>
  <c r="S150" i="8"/>
  <c r="O150" i="8"/>
  <c r="S149" i="8"/>
  <c r="O149" i="8"/>
  <c r="S148" i="8"/>
  <c r="O148" i="8"/>
  <c r="S147" i="8"/>
  <c r="O147" i="8"/>
  <c r="S146" i="8"/>
  <c r="O146" i="8"/>
  <c r="S145" i="8"/>
  <c r="O145" i="8"/>
  <c r="S144" i="8"/>
  <c r="O144" i="8"/>
  <c r="S143" i="8"/>
  <c r="O143" i="8"/>
  <c r="S142" i="8"/>
  <c r="O142" i="8"/>
  <c r="S141" i="8"/>
  <c r="O141" i="8"/>
  <c r="S140" i="8"/>
  <c r="O140" i="8"/>
  <c r="S139" i="8"/>
  <c r="O139" i="8"/>
  <c r="S138" i="8"/>
  <c r="O138" i="8"/>
  <c r="S137" i="8"/>
  <c r="O137" i="8"/>
  <c r="S136" i="8"/>
  <c r="O136" i="8"/>
  <c r="S135" i="8"/>
  <c r="O135" i="8"/>
  <c r="S134" i="8"/>
  <c r="O134" i="8"/>
  <c r="S133" i="8"/>
  <c r="O133" i="8"/>
  <c r="S132" i="8"/>
  <c r="O132" i="8"/>
  <c r="S131" i="8"/>
  <c r="O131" i="8"/>
  <c r="S130" i="8"/>
  <c r="O130" i="8"/>
  <c r="S129" i="8"/>
  <c r="O129" i="8"/>
  <c r="S128" i="8"/>
  <c r="O128" i="8"/>
  <c r="S127" i="8"/>
  <c r="O127" i="8"/>
  <c r="S126" i="8"/>
  <c r="O126" i="8"/>
  <c r="S125" i="8"/>
  <c r="O125" i="8"/>
  <c r="S124" i="8"/>
  <c r="O124" i="8"/>
  <c r="S123" i="8"/>
  <c r="O123" i="8"/>
  <c r="S122" i="8"/>
  <c r="O122" i="8"/>
  <c r="S121" i="8"/>
  <c r="O121" i="8"/>
  <c r="S120" i="8"/>
  <c r="O120" i="8"/>
  <c r="S119" i="8"/>
  <c r="S279" i="8" s="1"/>
  <c r="O119" i="8"/>
  <c r="S118" i="8"/>
  <c r="O118" i="8"/>
  <c r="S117" i="8"/>
  <c r="O117" i="8"/>
  <c r="S116" i="8"/>
  <c r="O116" i="8"/>
  <c r="S115" i="8"/>
  <c r="O115" i="8"/>
  <c r="S114" i="8"/>
  <c r="O114" i="8"/>
  <c r="S113" i="8"/>
  <c r="O113" i="8"/>
  <c r="S112" i="8"/>
  <c r="O112" i="8"/>
  <c r="S111" i="8"/>
  <c r="O111" i="8"/>
  <c r="S110" i="8"/>
  <c r="O110" i="8"/>
  <c r="S109" i="8"/>
  <c r="O109" i="8"/>
  <c r="S108" i="8"/>
  <c r="O108" i="8"/>
  <c r="S107" i="8"/>
  <c r="O107" i="8"/>
  <c r="S106" i="8"/>
  <c r="O106" i="8"/>
  <c r="S105" i="8"/>
  <c r="O105" i="8"/>
  <c r="S104" i="8"/>
  <c r="O104" i="8"/>
  <c r="S103" i="8"/>
  <c r="O103" i="8"/>
  <c r="S102" i="8"/>
  <c r="O102" i="8"/>
  <c r="S101" i="8"/>
  <c r="O101" i="8"/>
  <c r="S100" i="8"/>
  <c r="O100" i="8"/>
  <c r="S99" i="8"/>
  <c r="O99" i="8"/>
  <c r="S98" i="8"/>
  <c r="O98" i="8"/>
  <c r="S97" i="8"/>
  <c r="O97" i="8"/>
  <c r="S96" i="8"/>
  <c r="O96" i="8"/>
  <c r="O278" i="8" s="1"/>
  <c r="S95" i="8"/>
  <c r="O95" i="8"/>
  <c r="S94" i="8"/>
  <c r="O94" i="8"/>
  <c r="S93" i="8"/>
  <c r="O93" i="8"/>
  <c r="S92" i="8"/>
  <c r="O92" i="8"/>
  <c r="S91" i="8"/>
  <c r="O91" i="8"/>
  <c r="S90" i="8"/>
  <c r="O90" i="8"/>
  <c r="S89" i="8"/>
  <c r="O89" i="8"/>
  <c r="S88" i="8"/>
  <c r="O88" i="8"/>
  <c r="S87" i="8"/>
  <c r="O87" i="8"/>
  <c r="O291" i="8" s="1"/>
  <c r="S86" i="8"/>
  <c r="O86" i="8"/>
  <c r="S85" i="8"/>
  <c r="O85" i="8"/>
  <c r="S84" i="8"/>
  <c r="O84" i="8"/>
  <c r="S83" i="8"/>
  <c r="O83" i="8"/>
  <c r="S82" i="8"/>
  <c r="O82" i="8"/>
  <c r="S81" i="8"/>
  <c r="O81" i="8"/>
  <c r="O285" i="8"/>
  <c r="S80" i="8"/>
  <c r="O80" i="8"/>
  <c r="S79" i="8"/>
  <c r="O79" i="8"/>
  <c r="S78" i="8"/>
  <c r="O78" i="8"/>
  <c r="S77" i="8"/>
  <c r="O77" i="8"/>
  <c r="S76" i="8"/>
  <c r="O76" i="8"/>
  <c r="S75" i="8"/>
  <c r="O75" i="8"/>
  <c r="S74" i="8"/>
  <c r="O74" i="8"/>
  <c r="S73" i="8"/>
  <c r="O73" i="8"/>
  <c r="S72" i="8"/>
  <c r="O72" i="8"/>
  <c r="S71" i="8"/>
  <c r="O71" i="8"/>
  <c r="S70" i="8"/>
  <c r="O70" i="8"/>
  <c r="S69" i="8"/>
  <c r="O69" i="8"/>
  <c r="S68" i="8"/>
  <c r="O68" i="8"/>
  <c r="S67" i="8"/>
  <c r="O67" i="8"/>
  <c r="S66" i="8"/>
  <c r="O66" i="8"/>
  <c r="S65" i="8"/>
  <c r="O65" i="8"/>
  <c r="S64" i="8"/>
  <c r="O64" i="8"/>
  <c r="S63" i="8"/>
  <c r="O63" i="8"/>
  <c r="S62" i="8"/>
  <c r="O62" i="8"/>
  <c r="S61" i="8"/>
  <c r="O61" i="8"/>
  <c r="S60" i="8"/>
  <c r="O60" i="8"/>
  <c r="S59" i="8"/>
  <c r="O59" i="8"/>
  <c r="S58" i="8"/>
  <c r="O58" i="8"/>
  <c r="S57" i="8"/>
  <c r="O57" i="8"/>
  <c r="S56" i="8"/>
  <c r="O56" i="8"/>
  <c r="S55" i="8"/>
  <c r="O55" i="8"/>
  <c r="S54" i="8"/>
  <c r="O54" i="8"/>
  <c r="S53" i="8"/>
  <c r="O53" i="8"/>
  <c r="S52" i="8"/>
  <c r="O52" i="8"/>
  <c r="S51" i="8"/>
  <c r="O51" i="8"/>
  <c r="S50" i="8"/>
  <c r="O50" i="8"/>
  <c r="S49" i="8"/>
  <c r="O49" i="8"/>
  <c r="S48" i="8"/>
  <c r="O48" i="8"/>
  <c r="S47" i="8"/>
  <c r="O47" i="8"/>
  <c r="S46" i="8"/>
  <c r="O46" i="8"/>
  <c r="S45" i="8"/>
  <c r="O45" i="8"/>
  <c r="S44" i="8"/>
  <c r="O44" i="8"/>
  <c r="S43" i="8"/>
  <c r="O43" i="8"/>
  <c r="S42" i="8"/>
  <c r="O42" i="8"/>
  <c r="Y41" i="8"/>
  <c r="S41" i="8"/>
  <c r="O41" i="8"/>
  <c r="S40" i="8"/>
  <c r="O40" i="8"/>
  <c r="S39" i="8"/>
  <c r="O39" i="8"/>
  <c r="S38" i="8"/>
  <c r="O38" i="8"/>
  <c r="S37" i="8"/>
  <c r="O37" i="8"/>
  <c r="S36" i="8"/>
  <c r="O36" i="8"/>
  <c r="S35" i="8"/>
  <c r="O35" i="8"/>
  <c r="S34" i="8"/>
  <c r="O34" i="8"/>
  <c r="S33" i="8"/>
  <c r="O33" i="8"/>
  <c r="S32" i="8"/>
  <c r="O32" i="8"/>
  <c r="S31" i="8"/>
  <c r="O31" i="8"/>
  <c r="S30" i="8"/>
  <c r="O30" i="8"/>
  <c r="S29" i="8"/>
  <c r="O29" i="8"/>
  <c r="S28" i="8"/>
  <c r="O28" i="8"/>
  <c r="S27" i="8"/>
  <c r="O27" i="8"/>
  <c r="S26" i="8"/>
  <c r="O26" i="8"/>
  <c r="S25" i="8"/>
  <c r="O25" i="8"/>
  <c r="S24" i="8"/>
  <c r="O24" i="8"/>
  <c r="S23" i="8"/>
  <c r="O23" i="8"/>
  <c r="S22" i="8"/>
  <c r="O22" i="8"/>
  <c r="S21" i="8"/>
  <c r="O21" i="8"/>
  <c r="S20" i="8"/>
  <c r="O20" i="8"/>
  <c r="S19" i="8"/>
  <c r="O19" i="8"/>
  <c r="S18" i="8"/>
  <c r="O18" i="8"/>
  <c r="S17" i="8"/>
  <c r="O17" i="8"/>
  <c r="S16" i="8"/>
  <c r="O16" i="8"/>
  <c r="S15" i="8"/>
  <c r="O15" i="8"/>
  <c r="S14" i="8"/>
  <c r="O14" i="8"/>
  <c r="S13" i="8"/>
  <c r="O13" i="8"/>
  <c r="S12" i="8"/>
  <c r="S282" i="8" s="1"/>
  <c r="O12" i="8"/>
  <c r="S11" i="8"/>
  <c r="O11" i="8"/>
  <c r="S10" i="8"/>
  <c r="O10" i="8"/>
  <c r="S9" i="8"/>
  <c r="O9" i="8"/>
  <c r="S8" i="8"/>
  <c r="O8" i="8"/>
  <c r="S7" i="8"/>
  <c r="O7" i="8"/>
  <c r="S6" i="8"/>
  <c r="O6" i="8"/>
  <c r="S5" i="8"/>
  <c r="O5" i="8"/>
  <c r="S4" i="8"/>
  <c r="O4" i="8"/>
  <c r="S3" i="8"/>
  <c r="O3" i="8"/>
  <c r="S2" i="8"/>
  <c r="O2" i="8"/>
  <c r="F42" i="6"/>
  <c r="G42" i="6" s="1"/>
  <c r="F41" i="6"/>
  <c r="H41" i="6" s="1"/>
  <c r="F40" i="6"/>
  <c r="G40" i="6" s="1"/>
  <c r="F39" i="6"/>
  <c r="G39" i="6" s="1"/>
  <c r="F38" i="6"/>
  <c r="G38" i="6" s="1"/>
  <c r="F37" i="6"/>
  <c r="H37" i="6" s="1"/>
  <c r="F36" i="6"/>
  <c r="G36" i="6" s="1"/>
  <c r="F35" i="6"/>
  <c r="G35" i="6" s="1"/>
  <c r="F34" i="6"/>
  <c r="G34" i="6" s="1"/>
  <c r="F33" i="6"/>
  <c r="G33" i="6" s="1"/>
  <c r="F32" i="6"/>
  <c r="H32" i="6" s="1"/>
  <c r="F31" i="6"/>
  <c r="G31" i="6" s="1"/>
  <c r="F30" i="6"/>
  <c r="G30" i="6" s="1"/>
  <c r="F29" i="6"/>
  <c r="H29" i="6" s="1"/>
  <c r="F28" i="6"/>
  <c r="G28" i="6" s="1"/>
  <c r="F27" i="6"/>
  <c r="H27" i="6" s="1"/>
  <c r="F26" i="6"/>
  <c r="G26" i="6" s="1"/>
  <c r="F25" i="6"/>
  <c r="H25" i="6" s="1"/>
  <c r="F24" i="6"/>
  <c r="G24" i="6" s="1"/>
  <c r="F23" i="6"/>
  <c r="G23" i="6" s="1"/>
  <c r="F22" i="6"/>
  <c r="G22" i="6" s="1"/>
  <c r="F21" i="6"/>
  <c r="H21" i="6" s="1"/>
  <c r="F20" i="6"/>
  <c r="G20" i="6" s="1"/>
  <c r="F19" i="6"/>
  <c r="H19" i="6" s="1"/>
  <c r="F18" i="6"/>
  <c r="G18" i="6" s="1"/>
  <c r="F17" i="6"/>
  <c r="H17" i="6" s="1"/>
  <c r="F16" i="6"/>
  <c r="H16" i="6" s="1"/>
  <c r="F15" i="6"/>
  <c r="H15" i="6" s="1"/>
  <c r="F14" i="6"/>
  <c r="G14" i="6" s="1"/>
  <c r="F13" i="6"/>
  <c r="H13" i="6" s="1"/>
  <c r="F12" i="6"/>
  <c r="F11" i="6"/>
  <c r="H11" i="6" s="1"/>
  <c r="F10" i="6"/>
  <c r="F9" i="6"/>
  <c r="H9" i="6" s="1"/>
  <c r="F8" i="6"/>
  <c r="G8" i="6" s="1"/>
  <c r="F7" i="6"/>
  <c r="H7" i="6" s="1"/>
  <c r="F6" i="6"/>
  <c r="H6" i="6" s="1"/>
  <c r="F5" i="6"/>
  <c r="H5" i="6" s="1"/>
  <c r="F4" i="6"/>
  <c r="H4" i="6" s="1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K11" i="3"/>
  <c r="K50" i="3" s="1"/>
  <c r="J11" i="3"/>
  <c r="J50" i="3" s="1"/>
  <c r="I11" i="3"/>
  <c r="I50" i="3" s="1"/>
  <c r="H11" i="3"/>
  <c r="H50" i="3" s="1"/>
  <c r="G11" i="3"/>
  <c r="G50" i="3" s="1"/>
  <c r="F11" i="3"/>
  <c r="F50" i="3" s="1"/>
  <c r="E11" i="3"/>
  <c r="E50" i="3" s="1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11" i="3"/>
  <c r="D50" i="3" s="1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11" i="3"/>
  <c r="C50" i="3" s="1"/>
  <c r="C51" i="3" s="1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3" i="5"/>
  <c r="T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3" i="5"/>
  <c r="U11" i="5"/>
  <c r="U27" i="5"/>
  <c r="U37" i="5"/>
  <c r="U3" i="5"/>
  <c r="U12" i="5"/>
  <c r="U22" i="5"/>
  <c r="U38" i="5"/>
  <c r="U10" i="5"/>
  <c r="U19" i="5"/>
  <c r="U29" i="5"/>
  <c r="U4" i="5"/>
  <c r="U13" i="5"/>
  <c r="U18" i="5"/>
  <c r="U39" i="5"/>
  <c r="U20" i="5"/>
  <c r="U23" i="5"/>
  <c r="U35" i="5"/>
  <c r="U5" i="5"/>
  <c r="U28" i="5"/>
  <c r="U6" i="5"/>
  <c r="U24" i="5"/>
  <c r="U21" i="5"/>
  <c r="U25" i="5"/>
  <c r="U32" i="5"/>
  <c r="U7" i="5"/>
  <c r="U8" i="5"/>
  <c r="U33" i="5"/>
  <c r="U40" i="5"/>
  <c r="U34" i="5"/>
  <c r="U14" i="5"/>
  <c r="U15" i="5"/>
  <c r="U26" i="5"/>
  <c r="U36" i="5"/>
  <c r="U17" i="5"/>
  <c r="U16" i="5"/>
  <c r="U9" i="5"/>
  <c r="U41" i="5"/>
  <c r="U30" i="5"/>
  <c r="U31" i="5"/>
  <c r="D20" i="6"/>
  <c r="E20" i="6" s="1"/>
  <c r="D29" i="6"/>
  <c r="E29" i="6" s="1"/>
  <c r="D42" i="6"/>
  <c r="I42" i="6" s="1"/>
  <c r="D17" i="6"/>
  <c r="I17" i="6" s="1"/>
  <c r="D27" i="6"/>
  <c r="E27" i="6" s="1"/>
  <c r="D13" i="6"/>
  <c r="E13" i="6" s="1"/>
  <c r="D22" i="6"/>
  <c r="I22" i="6" s="1"/>
  <c r="D18" i="6"/>
  <c r="I18" i="6" s="1"/>
  <c r="D6" i="6"/>
  <c r="E6" i="6" s="1"/>
  <c r="D41" i="6"/>
  <c r="E41" i="6" s="1"/>
  <c r="D37" i="6"/>
  <c r="E37" i="6" s="1"/>
  <c r="D25" i="6"/>
  <c r="E25" i="6" s="1"/>
  <c r="D21" i="6"/>
  <c r="E21" i="6" s="1"/>
  <c r="D36" i="6"/>
  <c r="I36" i="6" s="1"/>
  <c r="D32" i="6"/>
  <c r="E32" i="6" s="1"/>
  <c r="D28" i="6"/>
  <c r="E28" i="6" s="1"/>
  <c r="D24" i="6"/>
  <c r="I24" i="6" s="1"/>
  <c r="D35" i="6"/>
  <c r="I35" i="6" s="1"/>
  <c r="D7" i="6"/>
  <c r="I7" i="6" s="1"/>
  <c r="D26" i="6"/>
  <c r="E26" i="6" s="1"/>
  <c r="D19" i="6"/>
  <c r="I19" i="6" s="1"/>
  <c r="D11" i="6"/>
  <c r="I11" i="6" s="1"/>
  <c r="D38" i="6"/>
  <c r="I38" i="6" s="1"/>
  <c r="D14" i="6"/>
  <c r="I14" i="6" s="1"/>
  <c r="Z410" i="4" l="1"/>
  <c r="D8" i="6"/>
  <c r="I8" i="6" s="1"/>
  <c r="U410" i="4"/>
  <c r="O284" i="8"/>
  <c r="S285" i="8"/>
  <c r="F103" i="11"/>
  <c r="S272" i="8"/>
  <c r="S276" i="8"/>
  <c r="S280" i="8"/>
  <c r="S288" i="8"/>
  <c r="O282" i="8"/>
  <c r="S278" i="8"/>
  <c r="S293" i="8"/>
  <c r="O277" i="8"/>
  <c r="H30" i="11"/>
  <c r="E22" i="6"/>
  <c r="G4" i="6"/>
  <c r="L67" i="10"/>
  <c r="S275" i="8"/>
  <c r="S289" i="8"/>
  <c r="O274" i="8"/>
  <c r="O289" i="8"/>
  <c r="O293" i="8"/>
  <c r="S286" i="8"/>
  <c r="S290" i="8"/>
  <c r="O275" i="8"/>
  <c r="O279" i="8"/>
  <c r="O286" i="8"/>
  <c r="O290" i="8"/>
  <c r="S283" i="8"/>
  <c r="O283" i="8"/>
  <c r="G103" i="11"/>
  <c r="K103" i="11"/>
  <c r="S287" i="8"/>
  <c r="S291" i="8"/>
  <c r="O272" i="8"/>
  <c r="O276" i="8"/>
  <c r="O280" i="8"/>
  <c r="O287" i="8"/>
  <c r="AD603" i="11"/>
  <c r="S277" i="8"/>
  <c r="S284" i="8"/>
  <c r="S273" i="8"/>
  <c r="S274" i="8"/>
  <c r="S281" i="8"/>
  <c r="S292" i="8"/>
  <c r="O273" i="8"/>
  <c r="O288" i="8"/>
  <c r="O292" i="8"/>
  <c r="O281" i="8"/>
  <c r="G21" i="6"/>
  <c r="I20" i="6"/>
  <c r="H28" i="6"/>
  <c r="I29" i="6"/>
  <c r="H22" i="6"/>
  <c r="I37" i="6"/>
  <c r="E17" i="6"/>
  <c r="G11" i="6"/>
  <c r="I32" i="6"/>
  <c r="H42" i="6"/>
  <c r="G7" i="6"/>
  <c r="G17" i="6"/>
  <c r="I25" i="6"/>
  <c r="H24" i="6"/>
  <c r="E38" i="6"/>
  <c r="H36" i="6"/>
  <c r="I27" i="6"/>
  <c r="G41" i="6"/>
  <c r="H20" i="6"/>
  <c r="I6" i="6"/>
  <c r="G19" i="6"/>
  <c r="E19" i="6"/>
  <c r="E24" i="6"/>
  <c r="I21" i="6"/>
  <c r="E42" i="6"/>
  <c r="E36" i="6"/>
  <c r="H38" i="6"/>
  <c r="H18" i="6"/>
  <c r="I28" i="6"/>
  <c r="I13" i="6"/>
  <c r="E7" i="6"/>
  <c r="G13" i="6"/>
  <c r="H26" i="6"/>
  <c r="H39" i="6"/>
  <c r="E23" i="6"/>
  <c r="H33" i="6"/>
  <c r="H40" i="6"/>
  <c r="I12" i="6"/>
  <c r="E12" i="6"/>
  <c r="I31" i="6"/>
  <c r="H30" i="6"/>
  <c r="E11" i="6"/>
  <c r="H35" i="6"/>
  <c r="G15" i="6"/>
  <c r="I26" i="6"/>
  <c r="G29" i="6"/>
  <c r="G9" i="6"/>
  <c r="I41" i="6"/>
  <c r="H14" i="6"/>
  <c r="E18" i="6"/>
  <c r="E14" i="6"/>
  <c r="G27" i="6"/>
  <c r="E35" i="6"/>
  <c r="G5" i="6"/>
  <c r="G25" i="6"/>
  <c r="G32" i="6"/>
  <c r="G37" i="6"/>
  <c r="E30" i="6"/>
  <c r="AE447" i="4"/>
  <c r="AE448" i="4" s="1"/>
  <c r="AA447" i="4"/>
  <c r="AA448" i="4" s="1"/>
  <c r="X447" i="4"/>
  <c r="X448" i="4" s="1"/>
  <c r="W447" i="4"/>
  <c r="W448" i="4" s="1"/>
  <c r="G447" i="4"/>
  <c r="G448" i="4" s="1"/>
  <c r="K447" i="4"/>
  <c r="K448" i="4" s="1"/>
  <c r="O447" i="4"/>
  <c r="O448" i="4" s="1"/>
  <c r="S447" i="4"/>
  <c r="S448" i="4" s="1"/>
  <c r="M447" i="4"/>
  <c r="M448" i="4" s="1"/>
  <c r="Q447" i="4"/>
  <c r="Q448" i="4" s="1"/>
  <c r="H447" i="4"/>
  <c r="H448" i="4" s="1"/>
  <c r="T447" i="4"/>
  <c r="T448" i="4" s="1"/>
  <c r="R447" i="4"/>
  <c r="R448" i="4" s="1"/>
  <c r="AF447" i="4"/>
  <c r="AF448" i="4" s="1"/>
  <c r="AD447" i="4"/>
  <c r="AD448" i="4" s="1"/>
  <c r="AC447" i="4"/>
  <c r="AC448" i="4" s="1"/>
  <c r="AB447" i="4"/>
  <c r="AB448" i="4" s="1"/>
  <c r="Y447" i="4"/>
  <c r="Y448" i="4" s="1"/>
  <c r="P447" i="4"/>
  <c r="P448" i="4" s="1"/>
  <c r="N447" i="4"/>
  <c r="N448" i="4" s="1"/>
  <c r="L447" i="4"/>
  <c r="L448" i="4" s="1"/>
  <c r="J447" i="4"/>
  <c r="J448" i="4" s="1"/>
  <c r="E34" i="6"/>
  <c r="I34" i="6"/>
  <c r="E15" i="6"/>
  <c r="I15" i="6"/>
  <c r="E10" i="6"/>
  <c r="I10" i="6"/>
  <c r="H8" i="6"/>
  <c r="H31" i="6"/>
  <c r="I5" i="6"/>
  <c r="H34" i="6"/>
  <c r="H23" i="6"/>
  <c r="I447" i="4"/>
  <c r="I448" i="4" s="1"/>
  <c r="E4" i="6"/>
  <c r="G12" i="6"/>
  <c r="H12" i="6"/>
  <c r="V447" i="4"/>
  <c r="V448" i="4" s="1"/>
  <c r="I40" i="6"/>
  <c r="I9" i="6"/>
  <c r="G6" i="6"/>
  <c r="H10" i="6"/>
  <c r="G10" i="6"/>
  <c r="F447" i="4"/>
  <c r="F448" i="4" s="1"/>
  <c r="G16" i="6"/>
  <c r="I39" i="6"/>
  <c r="E39" i="6"/>
  <c r="I33" i="6"/>
  <c r="E16" i="6"/>
  <c r="I16" i="6"/>
  <c r="E8" i="6" l="1"/>
  <c r="Z447" i="4"/>
  <c r="Z448" i="4" s="1"/>
  <c r="U447" i="4"/>
  <c r="U44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Adolfo Cifuentes Fernandez</author>
  </authors>
  <commentList>
    <comment ref="G2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Gustavo Adolfo Cifuentes Fernandez:</t>
        </r>
        <r>
          <rPr>
            <sz val="9"/>
            <color indexed="81"/>
            <rFont val="Tahoma"/>
            <family val="2"/>
          </rPr>
          <t xml:space="preserve">
El Peaje loboguerrero se revirtio el 27 de marzo de 2019.</t>
        </r>
      </text>
    </comment>
  </commentList>
</comments>
</file>

<file path=xl/sharedStrings.xml><?xml version="1.0" encoding="utf-8"?>
<sst xmlns="http://schemas.openxmlformats.org/spreadsheetml/2006/main" count="3506" uniqueCount="254">
  <si>
    <t>RISARALDA</t>
  </si>
  <si>
    <t>ACAPULCO</t>
  </si>
  <si>
    <t>HUILA</t>
  </si>
  <si>
    <t>ALTAMIRA</t>
  </si>
  <si>
    <t>TOLIMA</t>
  </si>
  <si>
    <t>ALVARADO</t>
  </si>
  <si>
    <t>ANTIOQUIA</t>
  </si>
  <si>
    <t>AMAGA</t>
  </si>
  <si>
    <t>00005</t>
  </si>
  <si>
    <t>BOYACA</t>
  </si>
  <si>
    <t>ARCABUCO</t>
  </si>
  <si>
    <t>00006</t>
  </si>
  <si>
    <t>CUNDINAMARCA</t>
  </si>
  <si>
    <t>BICENTENARIO</t>
  </si>
  <si>
    <t>00007</t>
  </si>
  <si>
    <t>CAJAMARCA</t>
  </si>
  <si>
    <t>BOLIVAR</t>
  </si>
  <si>
    <t>CALAMAR</t>
  </si>
  <si>
    <t>CORDOBA</t>
  </si>
  <si>
    <t>CARIMAGUA</t>
  </si>
  <si>
    <t>00010</t>
  </si>
  <si>
    <t>META</t>
  </si>
  <si>
    <t>CASETABLA</t>
  </si>
  <si>
    <t>CISNEROS</t>
  </si>
  <si>
    <t>00012</t>
  </si>
  <si>
    <t>CRUCERO</t>
  </si>
  <si>
    <t>CAUCA</t>
  </si>
  <si>
    <t>EL BORDO</t>
  </si>
  <si>
    <t>HONDA</t>
  </si>
  <si>
    <t>LA APARTADA</t>
  </si>
  <si>
    <t>LA CABANA</t>
  </si>
  <si>
    <t>SUCRE</t>
  </si>
  <si>
    <t>LA ESPERANZA</t>
  </si>
  <si>
    <t>00018</t>
  </si>
  <si>
    <t>LA PINTADA</t>
  </si>
  <si>
    <t>00019</t>
  </si>
  <si>
    <t>LOS CAUCHOS</t>
  </si>
  <si>
    <t>LOS LLANOS</t>
  </si>
  <si>
    <t>00021</t>
  </si>
  <si>
    <t>MACHETA</t>
  </si>
  <si>
    <t>MATA DE CAÑA</t>
  </si>
  <si>
    <t>PATIOS</t>
  </si>
  <si>
    <t>SANTANDER</t>
  </si>
  <si>
    <t>PICACHO</t>
  </si>
  <si>
    <t>PRIMAVERA</t>
  </si>
  <si>
    <t>PUERTO BERRIO</t>
  </si>
  <si>
    <t>00027</t>
  </si>
  <si>
    <t>RIO BLANCO</t>
  </si>
  <si>
    <t>VALLE</t>
  </si>
  <si>
    <t>RIO FRIO</t>
  </si>
  <si>
    <t>RIO SOGAMOSO</t>
  </si>
  <si>
    <t>00030</t>
  </si>
  <si>
    <t>SACHICA</t>
  </si>
  <si>
    <t>CALDAS</t>
  </si>
  <si>
    <t>SAN CLEMENTE</t>
  </si>
  <si>
    <t>GUAJIRA</t>
  </si>
  <si>
    <t>SAN JUAN</t>
  </si>
  <si>
    <t>SAN ONOFRE</t>
  </si>
  <si>
    <t>CASANARE</t>
  </si>
  <si>
    <t>SAN PEDRO</t>
  </si>
  <si>
    <t>SUPIA</t>
  </si>
  <si>
    <t>TARAZA</t>
  </si>
  <si>
    <t>TORO</t>
  </si>
  <si>
    <t>YUCAO</t>
  </si>
  <si>
    <t>EL CARMEN</t>
  </si>
  <si>
    <t>Año</t>
  </si>
  <si>
    <t>Mes</t>
  </si>
  <si>
    <t>Código Estación</t>
  </si>
  <si>
    <t>Departamento</t>
  </si>
  <si>
    <t>Estación de Peaje</t>
  </si>
  <si>
    <t>Categoría-I</t>
  </si>
  <si>
    <t>Categoría-IE</t>
  </si>
  <si>
    <t>Categoría-II</t>
  </si>
  <si>
    <t>Categoría-IIE</t>
  </si>
  <si>
    <t>Categoría-III</t>
  </si>
  <si>
    <t>Categoría-IV</t>
  </si>
  <si>
    <t>Categoría-V</t>
  </si>
  <si>
    <t>Categoría-VI</t>
  </si>
  <si>
    <t>Categoría-VII</t>
  </si>
  <si>
    <t>Tráfico Total</t>
  </si>
  <si>
    <t>Recaudo Total</t>
  </si>
  <si>
    <t>00008</t>
  </si>
  <si>
    <t>00009</t>
  </si>
  <si>
    <t>00011</t>
  </si>
  <si>
    <t>00013</t>
  </si>
  <si>
    <t>00014</t>
  </si>
  <si>
    <t>00015</t>
  </si>
  <si>
    <t>00016</t>
  </si>
  <si>
    <t>00017</t>
  </si>
  <si>
    <t>00020</t>
  </si>
  <si>
    <t>00028</t>
  </si>
  <si>
    <t>00031</t>
  </si>
  <si>
    <t>00036</t>
  </si>
  <si>
    <t>00037</t>
  </si>
  <si>
    <t>Enero</t>
  </si>
  <si>
    <t>Febrero</t>
  </si>
  <si>
    <t>Marzo</t>
  </si>
  <si>
    <t>Abril</t>
  </si>
  <si>
    <t>Mayo</t>
  </si>
  <si>
    <t>JUNIO</t>
  </si>
  <si>
    <t>TRAFICO 2014</t>
  </si>
  <si>
    <t>RECAUDO TOTAL</t>
  </si>
  <si>
    <t>TPD</t>
  </si>
  <si>
    <t>Junio</t>
  </si>
  <si>
    <t>Julio</t>
  </si>
  <si>
    <t>Agosto</t>
  </si>
  <si>
    <t>RECAUDO 2014</t>
  </si>
  <si>
    <t>ENERO - AGOSTO 2014</t>
  </si>
  <si>
    <t>TRAFICO TOTAL</t>
  </si>
  <si>
    <t>ENERO</t>
  </si>
  <si>
    <t>FEBRERO</t>
  </si>
  <si>
    <t>MARZO</t>
  </si>
  <si>
    <t>ABRIL</t>
  </si>
  <si>
    <t>MAYO</t>
  </si>
  <si>
    <t>JULIO</t>
  </si>
  <si>
    <t>AGOSTO</t>
  </si>
  <si>
    <t>SEPTIEMBRE</t>
  </si>
  <si>
    <t>AÑO 2014</t>
  </si>
  <si>
    <t>TOTAL</t>
  </si>
  <si>
    <t>DEPARTAMENTO</t>
  </si>
  <si>
    <t>ESTACION</t>
  </si>
  <si>
    <t>GRAN TOTAL</t>
  </si>
  <si>
    <t>Gasto</t>
  </si>
  <si>
    <t xml:space="preserve">Seguridad Vial </t>
  </si>
  <si>
    <t>Recaudo Neto INVIAS</t>
  </si>
  <si>
    <t>Tránsito Total</t>
  </si>
  <si>
    <t>Costo de la Operación</t>
  </si>
  <si>
    <t>Estacion</t>
  </si>
  <si>
    <t>Recaudo</t>
  </si>
  <si>
    <t>Tráqnsito</t>
  </si>
  <si>
    <t>Enero 1 a Noviembre 30 de 2014</t>
  </si>
  <si>
    <t>Enero-Diciembre</t>
  </si>
  <si>
    <t>Septiembre</t>
  </si>
  <si>
    <t>Octubre</t>
  </si>
  <si>
    <t>Noviembre</t>
  </si>
  <si>
    <t>00045</t>
  </si>
  <si>
    <t>00046</t>
  </si>
  <si>
    <t>NARIÑO</t>
  </si>
  <si>
    <t>DAZA</t>
  </si>
  <si>
    <t>CANO</t>
  </si>
  <si>
    <t>Consignado INVIAS</t>
  </si>
  <si>
    <t>Recaudo Cedido</t>
  </si>
  <si>
    <t>LEBRIJA</t>
  </si>
  <si>
    <t>RIO NEGRO</t>
  </si>
  <si>
    <t>00047</t>
  </si>
  <si>
    <t>00048</t>
  </si>
  <si>
    <t>(1-FO&amp;M) * PC</t>
  </si>
  <si>
    <t>Diciembre</t>
  </si>
  <si>
    <t>CASABLANCA</t>
  </si>
  <si>
    <t>SABOYÁ</t>
  </si>
  <si>
    <t>OIBA</t>
  </si>
  <si>
    <t>CURITI</t>
  </si>
  <si>
    <t>LOS CUROS</t>
  </si>
  <si>
    <t>00039</t>
  </si>
  <si>
    <t>00040</t>
  </si>
  <si>
    <t>00041</t>
  </si>
  <si>
    <t>00042</t>
  </si>
  <si>
    <t>00043</t>
  </si>
  <si>
    <t>ZAMBITO</t>
  </si>
  <si>
    <t>AGUAS NEGRAS</t>
  </si>
  <si>
    <t>LA GOMEZ</t>
  </si>
  <si>
    <t>MORRISON</t>
  </si>
  <si>
    <t>PAILITAS</t>
  </si>
  <si>
    <t>GAMARRA</t>
  </si>
  <si>
    <t>PLATANAL</t>
  </si>
  <si>
    <t>CESAR</t>
  </si>
  <si>
    <t>SAN DIEGO</t>
  </si>
  <si>
    <t>RINCON HONDO</t>
  </si>
  <si>
    <t>COCORNA</t>
  </si>
  <si>
    <t>PUERTO TRIUNFO</t>
  </si>
  <si>
    <t>00054</t>
  </si>
  <si>
    <t>00055</t>
  </si>
  <si>
    <t>CENCAR</t>
  </si>
  <si>
    <t>CERRITO</t>
  </si>
  <si>
    <t>CIAT</t>
  </si>
  <si>
    <t>ESTAMBUL</t>
  </si>
  <si>
    <t>MEDIACANOA</t>
  </si>
  <si>
    <t>PASO DE LA TORRE</t>
  </si>
  <si>
    <t>ROZO</t>
  </si>
  <si>
    <t>VILLARICA</t>
  </si>
  <si>
    <t>TUNIA</t>
  </si>
  <si>
    <t>VALLE DEL CAUCA</t>
  </si>
  <si>
    <t>Autoliquidacion</t>
  </si>
  <si>
    <t>Categoría IE</t>
  </si>
  <si>
    <t>Categoría I</t>
  </si>
  <si>
    <t>Categoría II</t>
  </si>
  <si>
    <t>Categoría IIE</t>
  </si>
  <si>
    <t>Categoría III</t>
  </si>
  <si>
    <t>Categoría IIIE</t>
  </si>
  <si>
    <t>Categoría IV</t>
  </si>
  <si>
    <t>Categoría IVE</t>
  </si>
  <si>
    <t xml:space="preserve">Categoría V </t>
  </si>
  <si>
    <t>Categoría V E</t>
  </si>
  <si>
    <t>Categoría VI</t>
  </si>
  <si>
    <t>Categoría VII</t>
  </si>
  <si>
    <t>LOBOGUERRERO</t>
  </si>
  <si>
    <t>Categoría IEE</t>
  </si>
  <si>
    <t>Categoría V (B-A)</t>
  </si>
  <si>
    <t>REGRESAR</t>
  </si>
  <si>
    <t>Categoría-IIIE</t>
  </si>
  <si>
    <t>Categoría-IVE</t>
  </si>
  <si>
    <t>Categoría-V (B)</t>
  </si>
  <si>
    <t>Categoría-V E</t>
  </si>
  <si>
    <t>CERRITOS II</t>
  </si>
  <si>
    <t>00066</t>
  </si>
  <si>
    <t>EJE GRUA</t>
  </si>
  <si>
    <t>EJE REMOLEQUE</t>
  </si>
  <si>
    <t>EJE ADICIONAL</t>
  </si>
  <si>
    <t>EJE CAÑERO</t>
  </si>
  <si>
    <t>TOTAL EJES</t>
  </si>
  <si>
    <t>TOTAL MVVCC</t>
  </si>
  <si>
    <t>Total Por Peaje</t>
  </si>
  <si>
    <t>Consignado INVIAS 2019</t>
  </si>
  <si>
    <t>Consignado INVIAS 2018</t>
  </si>
  <si>
    <t>RECAUDO DE LA MALLA VIAL DEL VALLE DEL CAUCA Y CAUCA DESDE EL 01 DE NOVIEMBRE DE 2018</t>
  </si>
  <si>
    <t>Consignado INVIAS 2020 (Enero)</t>
  </si>
  <si>
    <t>TOTAL VALLE DEL CAUCA</t>
  </si>
  <si>
    <t xml:space="preserve">RECAUDO DEL DEPARTAMENTO DEL VALLE DEL CAUCA </t>
  </si>
  <si>
    <t>Categoría IEB</t>
  </si>
  <si>
    <t>Categoría IIEE</t>
  </si>
  <si>
    <t>Total ENE-ABR de 2020</t>
  </si>
  <si>
    <t>Diferencias</t>
  </si>
  <si>
    <t>RECUADO ENERO - MAYO 2020</t>
  </si>
  <si>
    <t>TRANSITO ENERO - MAYO 2020</t>
  </si>
  <si>
    <t>EJES CAÑEROS</t>
  </si>
  <si>
    <t>TUNEL LA LINEA QUI</t>
  </si>
  <si>
    <t>TUNEL LA LINEA TOL</t>
  </si>
  <si>
    <t>QUINDIO</t>
  </si>
  <si>
    <t>00067</t>
  </si>
  <si>
    <t>00068</t>
  </si>
  <si>
    <t>NORTE DE SAN.</t>
  </si>
  <si>
    <t>LA PARADA</t>
  </si>
  <si>
    <t xml:space="preserve">Estacion de Peaje </t>
  </si>
  <si>
    <t xml:space="preserve">Transito Total </t>
  </si>
  <si>
    <t>Recaudo Neto</t>
  </si>
  <si>
    <t>00044</t>
  </si>
  <si>
    <t>VIPSA 2016</t>
  </si>
  <si>
    <t>RQS 2019</t>
  </si>
  <si>
    <t>Enero - Marzo</t>
  </si>
  <si>
    <t>01 - 17 de Mayo</t>
  </si>
  <si>
    <t>CONTRATO</t>
  </si>
  <si>
    <t>RECAUDO NETO DEL AÑO 2021</t>
  </si>
  <si>
    <t>TRANSITO TOTAL DEL AÑO 2021</t>
  </si>
  <si>
    <t>01 - 21 de Abril</t>
  </si>
  <si>
    <t>22 - 30 de Abril</t>
  </si>
  <si>
    <t>Ajustes por mayores y menores valores consignados</t>
  </si>
  <si>
    <t>TPD CAT I</t>
  </si>
  <si>
    <t>TPD CAT II</t>
  </si>
  <si>
    <t>TPD CAT III</t>
  </si>
  <si>
    <t>TPD CAT IV</t>
  </si>
  <si>
    <t>TPD CAT V</t>
  </si>
  <si>
    <t>TPD TOTAL</t>
  </si>
  <si>
    <t>Traslado de recursos autorizado por Invias comunicación DTE 71040, proyecto  "VIAS DEL SAMAN".</t>
  </si>
  <si>
    <t>TOTAL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</si>
</sst>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* #,##0_);_(* \(#,##0\);_(* &quot;-&quot;??_);_(@_)"/>
    <numFmt numFmtId="167" formatCode="_(&quot;$&quot;\ * #,##0_);_(&quot;$&quot;\ * \(#,##0\);_(&quot;$&quot;\ * &quot;-&quot;??_);_(@_)"/>
    <numFmt numFmtId="168" formatCode="00000"/>
    <numFmt numFmtId="169" formatCode="_-&quot;$&quot;\ * #,##0.00_-;\-&quot;$&quot;\ * #,##0.00_-;_-&quot;$&quot;\ * &quot;-&quot;_-;_-@_-"/>
    <numFmt numFmtId="170" formatCode="&quot; $&quot;#,##0.00\ ;&quot;-$&quot;#,##0.00\ ;&quot; $-&quot;#\ ;@\ "/>
    <numFmt numFmtId="171" formatCode="_(&quot;$&quot;\ * #,##0_);_(&quot;$&quot;\ * \(#,##0\);_(&quot;$&quot;\ * &quot;-&quot;_);_(@_)"/>
    <numFmt numFmtId="172" formatCode="_ * #,##0.00_ ;_ * \-#,##0.00_ ;_ * \-??_ ;_ @_ "/>
    <numFmt numFmtId="173" formatCode="_ &quot;$&quot;\ * #,##0.00_ ;_ &quot;$&quot;\ * \-#,##0.00_ ;_ &quot;$&quot;\ * &quot;-&quot;??_ ;_ @_ "/>
    <numFmt numFmtId="174" formatCode="_ * #,##0.00_ ;_ * \-#,##0.00_ ;_ * &quot;-&quot;??_ ;_ @_ "/>
    <numFmt numFmtId="175" formatCode="_([$€]* #,##0.00_);_([$€]* \(#,##0.00\);_([$€]* &quot;-&quot;??_);_(@_)"/>
    <numFmt numFmtId="176" formatCode="_-&quot;$&quot;\ * #,##0.000_-;\-&quot;$&quot;\ * #,##0.000_-;_-&quot;$&quot;\ * &quot;-&quot;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</font>
    <font>
      <sz val="11"/>
      <name val="Arial"/>
      <family val="2"/>
    </font>
    <font>
      <b/>
      <sz val="8"/>
      <color theme="1"/>
      <name val="Calibri"/>
      <family val="2"/>
    </font>
  </fonts>
  <fills count="6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rgb="FFC0C0C0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91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170" fontId="9" fillId="0" borderId="0" applyFill="0" applyBorder="0" applyAlignment="0" applyProtection="0"/>
    <xf numFmtId="43" fontId="1" fillId="0" borderId="0" applyFont="0" applyFill="0" applyBorder="0" applyAlignment="0" applyProtection="0"/>
    <xf numFmtId="0" fontId="12" fillId="0" borderId="33" applyNumberFormat="0" applyFill="0" applyAlignment="0" applyProtection="0"/>
    <xf numFmtId="0" fontId="13" fillId="0" borderId="34" applyNumberFormat="0" applyFill="0" applyAlignment="0" applyProtection="0"/>
    <xf numFmtId="0" fontId="13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5" fillId="8" borderId="35" applyNumberFormat="0" applyAlignment="0" applyProtection="0"/>
    <xf numFmtId="0" fontId="16" fillId="9" borderId="36" applyNumberFormat="0" applyAlignment="0" applyProtection="0"/>
    <xf numFmtId="0" fontId="17" fillId="9" borderId="35" applyNumberFormat="0" applyAlignment="0" applyProtection="0"/>
    <xf numFmtId="0" fontId="18" fillId="0" borderId="37" applyNumberFormat="0" applyFill="0" applyAlignment="0" applyProtection="0"/>
    <xf numFmtId="0" fontId="4" fillId="10" borderId="38" applyNumberFormat="0" applyAlignment="0" applyProtection="0"/>
    <xf numFmtId="0" fontId="19" fillId="0" borderId="0" applyNumberFormat="0" applyFill="0" applyBorder="0" applyAlignment="0" applyProtection="0"/>
    <xf numFmtId="0" fontId="1" fillId="11" borderId="39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40" applyNumberFormat="0" applyFill="0" applyAlignment="0" applyProtection="0"/>
    <xf numFmtId="0" fontId="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9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9" fillId="0" borderId="0" applyFill="0" applyBorder="0" applyAlignment="0" applyProtection="0"/>
    <xf numFmtId="164" fontId="9" fillId="0" borderId="0" applyFill="0" applyBorder="0" applyAlignment="0" applyProtection="0"/>
    <xf numFmtId="0" fontId="21" fillId="7" borderId="0" applyNumberFormat="0" applyBorder="0" applyAlignment="0" applyProtection="0"/>
    <xf numFmtId="0" fontId="9" fillId="0" borderId="0"/>
    <xf numFmtId="0" fontId="8" fillId="0" borderId="0"/>
    <xf numFmtId="0" fontId="2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4" borderId="0" applyNumberFormat="0" applyBorder="0" applyAlignment="0" applyProtection="0"/>
    <xf numFmtId="0" fontId="25" fillId="38" borderId="0" applyNumberFormat="0" applyBorder="0" applyAlignment="0" applyProtection="0"/>
    <xf numFmtId="0" fontId="26" fillId="39" borderId="0" applyNumberFormat="0" applyBorder="0" applyAlignment="0" applyProtection="0"/>
    <xf numFmtId="0" fontId="27" fillId="55" borderId="43" applyNumberFormat="0" applyAlignment="0" applyProtection="0"/>
    <xf numFmtId="0" fontId="27" fillId="55" borderId="43" applyNumberFormat="0" applyAlignment="0" applyProtection="0"/>
    <xf numFmtId="0" fontId="28" fillId="56" borderId="44" applyNumberFormat="0" applyAlignment="0" applyProtection="0"/>
    <xf numFmtId="0" fontId="29" fillId="0" borderId="45" applyNumberFormat="0" applyFill="0" applyAlignment="0" applyProtection="0"/>
    <xf numFmtId="0" fontId="28" fillId="56" borderId="44" applyNumberFormat="0" applyAlignment="0" applyProtection="0"/>
    <xf numFmtId="0" fontId="30" fillId="0" borderId="0" applyNumberFormat="0" applyFill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4" borderId="0" applyNumberFormat="0" applyBorder="0" applyAlignment="0" applyProtection="0"/>
    <xf numFmtId="0" fontId="31" fillId="42" borderId="43" applyNumberFormat="0" applyAlignment="0" applyProtection="0"/>
    <xf numFmtId="175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6" fillId="39" borderId="0" applyNumberFormat="0" applyBorder="0" applyAlignment="0" applyProtection="0"/>
    <xf numFmtId="0" fontId="34" fillId="0" borderId="46" applyNumberFormat="0" applyFill="0" applyAlignment="0" applyProtection="0"/>
    <xf numFmtId="0" fontId="35" fillId="0" borderId="47" applyNumberFormat="0" applyFill="0" applyAlignment="0" applyProtection="0"/>
    <xf numFmtId="0" fontId="30" fillId="0" borderId="48" applyNumberFormat="0" applyFill="0" applyAlignment="0" applyProtection="0"/>
    <xf numFmtId="0" fontId="30" fillId="0" borderId="0" applyNumberFormat="0" applyFill="0" applyBorder="0" applyAlignment="0" applyProtection="0"/>
    <xf numFmtId="0" fontId="25" fillId="38" borderId="0" applyNumberFormat="0" applyBorder="0" applyAlignment="0" applyProtection="0"/>
    <xf numFmtId="0" fontId="31" fillId="42" borderId="43" applyNumberFormat="0" applyAlignment="0" applyProtection="0"/>
    <xf numFmtId="0" fontId="29" fillId="0" borderId="45" applyNumberFormat="0" applyFill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6" fillId="57" borderId="0" applyNumberFormat="0" applyBorder="0" applyAlignment="0" applyProtection="0"/>
    <xf numFmtId="0" fontId="2" fillId="0" borderId="0"/>
    <xf numFmtId="0" fontId="1" fillId="0" borderId="0"/>
    <xf numFmtId="0" fontId="9" fillId="58" borderId="49" applyNumberFormat="0" applyFont="0" applyAlignment="0" applyProtection="0"/>
    <xf numFmtId="0" fontId="2" fillId="58" borderId="49" applyNumberFormat="0" applyFont="0" applyAlignment="0" applyProtection="0"/>
    <xf numFmtId="0" fontId="37" fillId="55" borderId="50" applyNumberFormat="0" applyAlignment="0" applyProtection="0"/>
    <xf numFmtId="9" fontId="9" fillId="0" borderId="0" applyFont="0" applyFill="0" applyBorder="0" applyAlignment="0" applyProtection="0"/>
    <xf numFmtId="0" fontId="37" fillId="55" borderId="50" applyNumberFormat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5" fillId="0" borderId="47" applyNumberFormat="0" applyFill="0" applyAlignment="0" applyProtection="0"/>
    <xf numFmtId="0" fontId="30" fillId="0" borderId="48" applyNumberFormat="0" applyFill="0" applyAlignment="0" applyProtection="0"/>
    <xf numFmtId="0" fontId="40" fillId="0" borderId="51" applyNumberFormat="0" applyFill="0" applyAlignment="0" applyProtection="0"/>
    <xf numFmtId="0" fontId="38" fillId="0" borderId="0" applyNumberFormat="0" applyFill="0" applyBorder="0" applyAlignment="0" applyProtection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23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19">
    <xf numFmtId="0" fontId="0" fillId="0" borderId="0" xfId="0"/>
    <xf numFmtId="166" fontId="0" fillId="0" borderId="0" xfId="0" applyNumberFormat="1"/>
    <xf numFmtId="166" fontId="0" fillId="0" borderId="1" xfId="1" applyNumberFormat="1" applyFont="1" applyBorder="1"/>
    <xf numFmtId="166" fontId="0" fillId="0" borderId="1" xfId="0" applyNumberFormat="1" applyBorder="1"/>
    <xf numFmtId="167" fontId="0" fillId="0" borderId="1" xfId="2" applyNumberFormat="1" applyFont="1" applyBorder="1"/>
    <xf numFmtId="166" fontId="0" fillId="0" borderId="2" xfId="1" applyNumberFormat="1" applyFont="1" applyBorder="1"/>
    <xf numFmtId="166" fontId="0" fillId="0" borderId="2" xfId="0" applyNumberFormat="1" applyBorder="1"/>
    <xf numFmtId="166" fontId="0" fillId="0" borderId="4" xfId="1" applyNumberFormat="1" applyFont="1" applyBorder="1"/>
    <xf numFmtId="166" fontId="0" fillId="0" borderId="4" xfId="0" applyNumberFormat="1" applyBorder="1"/>
    <xf numFmtId="166" fontId="0" fillId="0" borderId="5" xfId="0" applyNumberFormat="1" applyBorder="1"/>
    <xf numFmtId="166" fontId="0" fillId="0" borderId="7" xfId="0" applyNumberFormat="1" applyBorder="1"/>
    <xf numFmtId="166" fontId="0" fillId="0" borderId="9" xfId="1" applyNumberFormat="1" applyFont="1" applyBorder="1"/>
    <xf numFmtId="166" fontId="0" fillId="0" borderId="9" xfId="0" applyNumberFormat="1" applyBorder="1"/>
    <xf numFmtId="166" fontId="0" fillId="0" borderId="10" xfId="0" applyNumberFormat="1" applyBorder="1"/>
    <xf numFmtId="166" fontId="0" fillId="0" borderId="4" xfId="1" applyNumberFormat="1" applyFont="1" applyBorder="1" applyAlignment="1">
      <alignment vertical="center"/>
    </xf>
    <xf numFmtId="166" fontId="0" fillId="0" borderId="4" xfId="0" applyNumberFormat="1" applyBorder="1" applyAlignment="1">
      <alignment vertical="center"/>
    </xf>
    <xf numFmtId="166" fontId="0" fillId="0" borderId="5" xfId="0" applyNumberFormat="1" applyBorder="1" applyAlignment="1">
      <alignment vertical="center"/>
    </xf>
    <xf numFmtId="166" fontId="0" fillId="0" borderId="9" xfId="1" applyNumberFormat="1" applyFont="1" applyBorder="1" applyAlignment="1">
      <alignment vertical="center"/>
    </xf>
    <xf numFmtId="166" fontId="0" fillId="0" borderId="9" xfId="0" applyNumberFormat="1" applyBorder="1" applyAlignment="1">
      <alignment vertical="center"/>
    </xf>
    <xf numFmtId="166" fontId="0" fillId="0" borderId="10" xfId="0" applyNumberFormat="1" applyBorder="1" applyAlignment="1">
      <alignment vertical="center"/>
    </xf>
    <xf numFmtId="166" fontId="0" fillId="0" borderId="12" xfId="1" applyNumberFormat="1" applyFont="1" applyBorder="1"/>
    <xf numFmtId="166" fontId="0" fillId="0" borderId="12" xfId="0" applyNumberFormat="1" applyBorder="1"/>
    <xf numFmtId="166" fontId="0" fillId="0" borderId="13" xfId="0" applyNumberFormat="1" applyBorder="1"/>
    <xf numFmtId="166" fontId="0" fillId="0" borderId="12" xfId="1" applyNumberFormat="1" applyFon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0" fillId="0" borderId="13" xfId="0" applyNumberFormat="1" applyBorder="1" applyAlignment="1">
      <alignment vertical="center"/>
    </xf>
    <xf numFmtId="166" fontId="0" fillId="0" borderId="16" xfId="1" applyNumberFormat="1" applyFont="1" applyBorder="1"/>
    <xf numFmtId="166" fontId="0" fillId="0" borderId="16" xfId="0" applyNumberFormat="1" applyBorder="1"/>
    <xf numFmtId="166" fontId="0" fillId="0" borderId="17" xfId="0" applyNumberFormat="1" applyBorder="1"/>
    <xf numFmtId="0" fontId="0" fillId="0" borderId="11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67" fontId="0" fillId="0" borderId="2" xfId="2" applyNumberFormat="1" applyFont="1" applyBorder="1"/>
    <xf numFmtId="167" fontId="0" fillId="0" borderId="4" xfId="2" applyNumberFormat="1" applyFont="1" applyBorder="1"/>
    <xf numFmtId="167" fontId="0" fillId="0" borderId="5" xfId="2" applyNumberFormat="1" applyFont="1" applyBorder="1"/>
    <xf numFmtId="167" fontId="0" fillId="0" borderId="7" xfId="2" applyNumberFormat="1" applyFont="1" applyBorder="1"/>
    <xf numFmtId="167" fontId="0" fillId="0" borderId="9" xfId="2" applyNumberFormat="1" applyFont="1" applyBorder="1"/>
    <xf numFmtId="167" fontId="0" fillId="0" borderId="10" xfId="2" applyNumberFormat="1" applyFont="1" applyBorder="1"/>
    <xf numFmtId="167" fontId="0" fillId="0" borderId="12" xfId="2" applyNumberFormat="1" applyFont="1" applyBorder="1"/>
    <xf numFmtId="167" fontId="0" fillId="0" borderId="13" xfId="2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0" fillId="0" borderId="24" xfId="0" applyBorder="1"/>
    <xf numFmtId="0" fontId="0" fillId="0" borderId="19" xfId="0" applyBorder="1"/>
    <xf numFmtId="0" fontId="0" fillId="0" borderId="20" xfId="0" applyBorder="1"/>
    <xf numFmtId="0" fontId="0" fillId="0" borderId="18" xfId="0" applyBorder="1"/>
    <xf numFmtId="0" fontId="0" fillId="0" borderId="18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1" xfId="0" applyBorder="1"/>
    <xf numFmtId="0" fontId="0" fillId="0" borderId="22" xfId="0" applyBorder="1"/>
    <xf numFmtId="166" fontId="0" fillId="0" borderId="23" xfId="1" applyNumberFormat="1" applyFont="1" applyBorder="1"/>
    <xf numFmtId="166" fontId="0" fillId="0" borderId="25" xfId="1" applyNumberFormat="1" applyFont="1" applyBorder="1"/>
    <xf numFmtId="166" fontId="0" fillId="0" borderId="15" xfId="1" applyNumberFormat="1" applyFont="1" applyBorder="1"/>
    <xf numFmtId="166" fontId="0" fillId="0" borderId="23" xfId="1" applyNumberFormat="1" applyFont="1" applyBorder="1" applyAlignment="1">
      <alignment vertical="center"/>
    </xf>
    <xf numFmtId="166" fontId="0" fillId="0" borderId="15" xfId="1" applyNumberFormat="1" applyFont="1" applyBorder="1" applyAlignment="1">
      <alignment vertical="center"/>
    </xf>
    <xf numFmtId="166" fontId="0" fillId="0" borderId="11" xfId="1" applyNumberFormat="1" applyFont="1" applyBorder="1" applyAlignment="1">
      <alignment vertical="center"/>
    </xf>
    <xf numFmtId="166" fontId="0" fillId="0" borderId="11" xfId="1" applyNumberFormat="1" applyFont="1" applyBorder="1"/>
    <xf numFmtId="166" fontId="0" fillId="0" borderId="8" xfId="1" applyNumberFormat="1" applyFont="1" applyBorder="1"/>
    <xf numFmtId="166" fontId="0" fillId="0" borderId="26" xfId="0" applyNumberFormat="1" applyBorder="1"/>
    <xf numFmtId="167" fontId="0" fillId="0" borderId="23" xfId="2" applyNumberFormat="1" applyFont="1" applyBorder="1"/>
    <xf numFmtId="167" fontId="0" fillId="0" borderId="25" xfId="2" applyNumberFormat="1" applyFont="1" applyBorder="1"/>
    <xf numFmtId="167" fontId="0" fillId="0" borderId="15" xfId="2" applyNumberFormat="1" applyFont="1" applyBorder="1"/>
    <xf numFmtId="167" fontId="0" fillId="0" borderId="11" xfId="2" applyNumberFormat="1" applyFont="1" applyBorder="1"/>
    <xf numFmtId="166" fontId="0" fillId="0" borderId="14" xfId="1" applyNumberFormat="1" applyFont="1" applyBorder="1"/>
    <xf numFmtId="166" fontId="0" fillId="0" borderId="27" xfId="0" applyNumberFormat="1" applyBorder="1"/>
    <xf numFmtId="167" fontId="0" fillId="0" borderId="14" xfId="2" applyNumberFormat="1" applyFont="1" applyBorder="1"/>
    <xf numFmtId="167" fontId="0" fillId="0" borderId="27" xfId="2" applyNumberFormat="1" applyFont="1" applyBorder="1"/>
    <xf numFmtId="0" fontId="6" fillId="0" borderId="4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164" fontId="0" fillId="0" borderId="1" xfId="2" applyFont="1" applyBorder="1"/>
    <xf numFmtId="0" fontId="0" fillId="0" borderId="25" xfId="0" applyBorder="1"/>
    <xf numFmtId="0" fontId="0" fillId="0" borderId="15" xfId="0" applyBorder="1"/>
    <xf numFmtId="164" fontId="0" fillId="0" borderId="25" xfId="2" applyFont="1" applyBorder="1"/>
    <xf numFmtId="164" fontId="0" fillId="0" borderId="7" xfId="2" applyFont="1" applyBorder="1"/>
    <xf numFmtId="0" fontId="4" fillId="2" borderId="18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0" fontId="4" fillId="2" borderId="0" xfId="0" applyFont="1" applyFill="1"/>
    <xf numFmtId="164" fontId="0" fillId="0" borderId="0" xfId="0" applyNumberFormat="1"/>
    <xf numFmtId="164" fontId="4" fillId="2" borderId="15" xfId="2" applyFont="1" applyFill="1" applyBorder="1" applyAlignment="1">
      <alignment vertical="center"/>
    </xf>
    <xf numFmtId="164" fontId="4" fillId="2" borderId="9" xfId="2" applyFont="1" applyFill="1" applyBorder="1" applyAlignment="1">
      <alignment vertical="center"/>
    </xf>
    <xf numFmtId="164" fontId="4" fillId="2" borderId="10" xfId="2" applyFont="1" applyFill="1" applyBorder="1" applyAlignment="1">
      <alignment vertical="center"/>
    </xf>
    <xf numFmtId="164" fontId="7" fillId="2" borderId="0" xfId="0" applyNumberFormat="1" applyFont="1" applyFill="1"/>
    <xf numFmtId="166" fontId="3" fillId="0" borderId="0" xfId="1" applyNumberFormat="1" applyFont="1"/>
    <xf numFmtId="167" fontId="3" fillId="0" borderId="0" xfId="2" applyNumberFormat="1" applyFo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7" fontId="3" fillId="0" borderId="1" xfId="2" applyNumberFormat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vertical="center"/>
    </xf>
    <xf numFmtId="167" fontId="3" fillId="0" borderId="1" xfId="2" applyNumberFormat="1" applyFont="1" applyBorder="1" applyAlignment="1">
      <alignment vertical="center"/>
    </xf>
    <xf numFmtId="164" fontId="3" fillId="0" borderId="0" xfId="2" applyFont="1"/>
    <xf numFmtId="0" fontId="3" fillId="0" borderId="0" xfId="0" applyFont="1"/>
    <xf numFmtId="0" fontId="6" fillId="0" borderId="29" xfId="0" applyFont="1" applyBorder="1" applyAlignment="1">
      <alignment horizontal="center" vertical="center" wrapText="1"/>
    </xf>
    <xf numFmtId="167" fontId="6" fillId="0" borderId="29" xfId="2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0" fontId="5" fillId="0" borderId="29" xfId="0" applyFont="1" applyBorder="1"/>
    <xf numFmtId="0" fontId="5" fillId="0" borderId="29" xfId="0" applyFont="1" applyBorder="1" applyAlignment="1">
      <alignment horizontal="left"/>
    </xf>
    <xf numFmtId="49" fontId="5" fillId="0" borderId="29" xfId="0" applyNumberFormat="1" applyFont="1" applyBorder="1" applyAlignment="1">
      <alignment horizontal="left"/>
    </xf>
    <xf numFmtId="166" fontId="5" fillId="0" borderId="29" xfId="1" applyNumberFormat="1" applyFont="1" applyBorder="1"/>
    <xf numFmtId="167" fontId="5" fillId="0" borderId="29" xfId="2" applyNumberFormat="1" applyFont="1" applyBorder="1"/>
    <xf numFmtId="17" fontId="5" fillId="0" borderId="29" xfId="0" applyNumberFormat="1" applyFont="1" applyBorder="1" applyAlignment="1">
      <alignment horizontal="left"/>
    </xf>
    <xf numFmtId="166" fontId="5" fillId="0" borderId="29" xfId="0" applyNumberFormat="1" applyFont="1" applyBorder="1"/>
    <xf numFmtId="0" fontId="5" fillId="0" borderId="31" xfId="0" applyFont="1" applyBorder="1"/>
    <xf numFmtId="167" fontId="5" fillId="0" borderId="31" xfId="2" applyNumberFormat="1" applyFont="1" applyBorder="1"/>
    <xf numFmtId="167" fontId="5" fillId="0" borderId="0" xfId="2" applyNumberFormat="1" applyFont="1"/>
    <xf numFmtId="167" fontId="6" fillId="0" borderId="30" xfId="2" applyNumberFormat="1" applyFont="1" applyBorder="1" applyAlignment="1">
      <alignment horizontal="center" vertical="center" wrapText="1"/>
    </xf>
    <xf numFmtId="167" fontId="5" fillId="0" borderId="30" xfId="2" applyNumberFormat="1" applyFont="1" applyBorder="1"/>
    <xf numFmtId="167" fontId="5" fillId="0" borderId="32" xfId="2" applyNumberFormat="1" applyFont="1" applyBorder="1"/>
    <xf numFmtId="164" fontId="5" fillId="0" borderId="29" xfId="2" applyFont="1" applyBorder="1"/>
    <xf numFmtId="0" fontId="5" fillId="0" borderId="0" xfId="0" applyFont="1" applyAlignment="1">
      <alignment horizontal="left"/>
    </xf>
    <xf numFmtId="17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164" fontId="5" fillId="0" borderId="0" xfId="2" applyFont="1"/>
    <xf numFmtId="164" fontId="5" fillId="0" borderId="30" xfId="2" applyFont="1" applyBorder="1"/>
    <xf numFmtId="167" fontId="5" fillId="0" borderId="0" xfId="0" applyNumberFormat="1" applyFont="1"/>
    <xf numFmtId="0" fontId="0" fillId="0" borderId="29" xfId="0" applyBorder="1"/>
    <xf numFmtId="168" fontId="0" fillId="0" borderId="29" xfId="0" applyNumberFormat="1" applyBorder="1" applyAlignment="1">
      <alignment horizontal="left"/>
    </xf>
    <xf numFmtId="42" fontId="5" fillId="0" borderId="29" xfId="7" applyFont="1" applyBorder="1"/>
    <xf numFmtId="41" fontId="5" fillId="0" borderId="29" xfId="8" applyFont="1" applyBorder="1"/>
    <xf numFmtId="0" fontId="6" fillId="3" borderId="29" xfId="0" applyFont="1" applyFill="1" applyBorder="1" applyAlignment="1">
      <alignment horizontal="center" vertical="center" wrapText="1"/>
    </xf>
    <xf numFmtId="167" fontId="6" fillId="3" borderId="29" xfId="2" applyNumberFormat="1" applyFont="1" applyFill="1" applyBorder="1" applyAlignment="1">
      <alignment horizontal="center" vertical="center" wrapText="1"/>
    </xf>
    <xf numFmtId="168" fontId="0" fillId="0" borderId="0" xfId="0" applyNumberFormat="1" applyAlignment="1">
      <alignment horizontal="left"/>
    </xf>
    <xf numFmtId="41" fontId="5" fillId="0" borderId="0" xfId="8" applyFont="1"/>
    <xf numFmtId="42" fontId="5" fillId="0" borderId="0" xfId="7" applyFont="1"/>
    <xf numFmtId="0" fontId="5" fillId="0" borderId="31" xfId="0" applyFont="1" applyBorder="1" applyAlignment="1">
      <alignment horizontal="left"/>
    </xf>
    <xf numFmtId="49" fontId="5" fillId="0" borderId="31" xfId="0" applyNumberFormat="1" applyFont="1" applyBorder="1" applyAlignment="1">
      <alignment horizontal="left"/>
    </xf>
    <xf numFmtId="41" fontId="5" fillId="0" borderId="31" xfId="8" applyFont="1" applyBorder="1"/>
    <xf numFmtId="42" fontId="5" fillId="0" borderId="31" xfId="7" applyFont="1" applyBorder="1"/>
    <xf numFmtId="168" fontId="0" fillId="0" borderId="31" xfId="0" applyNumberFormat="1" applyBorder="1" applyAlignment="1">
      <alignment horizontal="left"/>
    </xf>
    <xf numFmtId="0" fontId="0" fillId="0" borderId="29" xfId="0" applyBorder="1" applyAlignment="1">
      <alignment horizontal="left" vertical="top"/>
    </xf>
    <xf numFmtId="49" fontId="5" fillId="36" borderId="29" xfId="0" applyNumberFormat="1" applyFont="1" applyFill="1" applyBorder="1" applyAlignment="1">
      <alignment horizontal="left"/>
    </xf>
    <xf numFmtId="42" fontId="0" fillId="0" borderId="0" xfId="0" applyNumberFormat="1"/>
    <xf numFmtId="0" fontId="5" fillId="0" borderId="31" xfId="0" applyFont="1" applyFill="1" applyBorder="1" applyAlignment="1">
      <alignment horizontal="left"/>
    </xf>
    <xf numFmtId="49" fontId="5" fillId="0" borderId="31" xfId="0" applyNumberFormat="1" applyFont="1" applyFill="1" applyBorder="1" applyAlignment="1">
      <alignment horizontal="left"/>
    </xf>
    <xf numFmtId="42" fontId="5" fillId="0" borderId="31" xfId="7" applyFont="1" applyFill="1" applyBorder="1"/>
    <xf numFmtId="0" fontId="5" fillId="0" borderId="0" xfId="0" applyFont="1" applyFill="1"/>
    <xf numFmtId="3" fontId="0" fillId="0" borderId="0" xfId="0" applyNumberFormat="1"/>
    <xf numFmtId="42" fontId="6" fillId="0" borderId="29" xfId="7" applyFont="1" applyBorder="1" applyAlignment="1">
      <alignment horizontal="center" vertical="center" wrapText="1"/>
    </xf>
    <xf numFmtId="42" fontId="6" fillId="3" borderId="29" xfId="7" applyFont="1" applyFill="1" applyBorder="1" applyAlignment="1">
      <alignment horizontal="center" vertical="center" wrapText="1"/>
    </xf>
    <xf numFmtId="42" fontId="0" fillId="0" borderId="0" xfId="7" applyFont="1"/>
    <xf numFmtId="41" fontId="5" fillId="0" borderId="30" xfId="8" applyFont="1" applyBorder="1"/>
    <xf numFmtId="41" fontId="5" fillId="0" borderId="41" xfId="8" applyFont="1" applyBorder="1"/>
    <xf numFmtId="41" fontId="5" fillId="0" borderId="42" xfId="8" applyFont="1" applyBorder="1"/>
    <xf numFmtId="42" fontId="5" fillId="0" borderId="29" xfId="7" applyFont="1" applyFill="1" applyBorder="1"/>
    <xf numFmtId="6" fontId="5" fillId="0" borderId="31" xfId="7" applyNumberFormat="1" applyFont="1" applyBorder="1"/>
    <xf numFmtId="41" fontId="6" fillId="0" borderId="29" xfId="8" applyFont="1" applyBorder="1" applyAlignment="1">
      <alignment horizontal="center" vertical="center" wrapText="1"/>
    </xf>
    <xf numFmtId="41" fontId="6" fillId="0" borderId="29" xfId="8" applyFont="1" applyBorder="1" applyAlignment="1">
      <alignment vertical="center" wrapText="1"/>
    </xf>
    <xf numFmtId="41" fontId="0" fillId="0" borderId="29" xfId="8" applyFont="1" applyBorder="1"/>
    <xf numFmtId="41" fontId="6" fillId="3" borderId="29" xfId="8" applyFont="1" applyFill="1" applyBorder="1" applyAlignment="1">
      <alignment horizontal="center" vertical="center" wrapText="1"/>
    </xf>
    <xf numFmtId="41" fontId="6" fillId="3" borderId="29" xfId="8" applyFont="1" applyFill="1" applyBorder="1" applyAlignment="1">
      <alignment horizontal="center"/>
    </xf>
    <xf numFmtId="41" fontId="0" fillId="0" borderId="0" xfId="8" applyFont="1"/>
    <xf numFmtId="42" fontId="5" fillId="0" borderId="29" xfId="7" applyNumberFormat="1" applyFont="1" applyBorder="1"/>
    <xf numFmtId="42" fontId="5" fillId="0" borderId="31" xfId="7" applyNumberFormat="1" applyFont="1" applyBorder="1"/>
    <xf numFmtId="0" fontId="41" fillId="0" borderId="0" xfId="189" applyAlignment="1" applyProtection="1"/>
    <xf numFmtId="169" fontId="5" fillId="0" borderId="1" xfId="7" applyNumberFormat="1" applyFont="1" applyBorder="1"/>
    <xf numFmtId="169" fontId="5" fillId="0" borderId="28" xfId="7" applyNumberFormat="1" applyFont="1" applyBorder="1"/>
    <xf numFmtId="42" fontId="3" fillId="0" borderId="12" xfId="0" applyNumberFormat="1" applyFont="1" applyBorder="1"/>
    <xf numFmtId="42" fontId="3" fillId="0" borderId="13" xfId="0" applyNumberFormat="1" applyFont="1" applyBorder="1"/>
    <xf numFmtId="42" fontId="5" fillId="0" borderId="52" xfId="7" applyNumberFormat="1" applyFont="1" applyBorder="1"/>
    <xf numFmtId="42" fontId="5" fillId="0" borderId="53" xfId="7" applyFont="1" applyBorder="1"/>
    <xf numFmtId="42" fontId="5" fillId="0" borderId="54" xfId="7" applyNumberFormat="1" applyFont="1" applyBorder="1"/>
    <xf numFmtId="169" fontId="5" fillId="0" borderId="2" xfId="7" applyNumberFormat="1" applyFont="1" applyBorder="1"/>
    <xf numFmtId="0" fontId="6" fillId="3" borderId="11" xfId="0" applyFont="1" applyFill="1" applyBorder="1" applyAlignment="1">
      <alignment vertical="center" wrapText="1"/>
    </xf>
    <xf numFmtId="0" fontId="6" fillId="3" borderId="13" xfId="0" applyFont="1" applyFill="1" applyBorder="1" applyAlignment="1">
      <alignment vertical="center" wrapText="1"/>
    </xf>
    <xf numFmtId="167" fontId="6" fillId="3" borderId="55" xfId="2" applyNumberFormat="1" applyFont="1" applyFill="1" applyBorder="1" applyAlignment="1">
      <alignment horizontal="center" vertical="center" wrapText="1"/>
    </xf>
    <xf numFmtId="167" fontId="6" fillId="3" borderId="12" xfId="2" applyNumberFormat="1" applyFont="1" applyFill="1" applyBorder="1" applyAlignment="1">
      <alignment horizontal="center" vertical="center" wrapText="1"/>
    </xf>
    <xf numFmtId="167" fontId="6" fillId="3" borderId="13" xfId="2" applyNumberFormat="1" applyFont="1" applyFill="1" applyBorder="1" applyAlignment="1">
      <alignment horizontal="center" vertical="center" wrapText="1"/>
    </xf>
    <xf numFmtId="169" fontId="5" fillId="0" borderId="24" xfId="7" applyNumberFormat="1" applyFont="1" applyBorder="1"/>
    <xf numFmtId="169" fontId="5" fillId="0" borderId="19" xfId="7" applyNumberFormat="1" applyFont="1" applyBorder="1"/>
    <xf numFmtId="169" fontId="5" fillId="0" borderId="56" xfId="7" applyNumberFormat="1" applyFont="1" applyBorder="1"/>
    <xf numFmtId="167" fontId="6" fillId="3" borderId="57" xfId="2" applyNumberFormat="1" applyFont="1" applyFill="1" applyBorder="1" applyAlignment="1">
      <alignment horizontal="center" vertical="center" wrapText="1"/>
    </xf>
    <xf numFmtId="42" fontId="3" fillId="59" borderId="58" xfId="0" applyNumberFormat="1" applyFont="1" applyFill="1" applyBorder="1"/>
    <xf numFmtId="42" fontId="3" fillId="0" borderId="59" xfId="0" applyNumberFormat="1" applyFont="1" applyBorder="1"/>
    <xf numFmtId="42" fontId="3" fillId="0" borderId="60" xfId="0" applyNumberFormat="1" applyFont="1" applyBorder="1"/>
    <xf numFmtId="42" fontId="3" fillId="0" borderId="61" xfId="0" applyNumberFormat="1" applyFont="1" applyBorder="1"/>
    <xf numFmtId="0" fontId="6" fillId="3" borderId="62" xfId="0" applyFont="1" applyFill="1" applyBorder="1" applyAlignment="1">
      <alignment horizontal="center" vertical="center" wrapText="1"/>
    </xf>
    <xf numFmtId="42" fontId="5" fillId="0" borderId="66" xfId="7" applyNumberFormat="1" applyFont="1" applyBorder="1"/>
    <xf numFmtId="42" fontId="5" fillId="0" borderId="67" xfId="7" applyNumberFormat="1" applyFont="1" applyBorder="1"/>
    <xf numFmtId="42" fontId="5" fillId="0" borderId="68" xfId="7" applyFont="1" applyBorder="1"/>
    <xf numFmtId="0" fontId="6" fillId="3" borderId="65" xfId="0" applyFont="1" applyFill="1" applyBorder="1" applyAlignment="1">
      <alignment horizontal="center" vertical="center" wrapText="1"/>
    </xf>
    <xf numFmtId="42" fontId="5" fillId="0" borderId="69" xfId="7" applyNumberFormat="1" applyFont="1" applyBorder="1"/>
    <xf numFmtId="42" fontId="5" fillId="0" borderId="72" xfId="7" applyNumberFormat="1" applyFont="1" applyBorder="1"/>
    <xf numFmtId="42" fontId="3" fillId="0" borderId="69" xfId="0" applyNumberFormat="1" applyFont="1" applyBorder="1"/>
    <xf numFmtId="42" fontId="5" fillId="0" borderId="73" xfId="7" applyNumberFormat="1" applyFont="1" applyBorder="1"/>
    <xf numFmtId="42" fontId="5" fillId="0" borderId="74" xfId="7" applyNumberFormat="1" applyFont="1" applyBorder="1"/>
    <xf numFmtId="42" fontId="5" fillId="0" borderId="75" xfId="7" applyFont="1" applyBorder="1"/>
    <xf numFmtId="42" fontId="3" fillId="0" borderId="76" xfId="0" applyNumberFormat="1" applyFont="1" applyBorder="1"/>
    <xf numFmtId="42" fontId="3" fillId="0" borderId="67" xfId="0" applyNumberFormat="1" applyFont="1" applyBorder="1"/>
    <xf numFmtId="169" fontId="5" fillId="0" borderId="59" xfId="7" applyNumberFormat="1" applyFont="1" applyBorder="1"/>
    <xf numFmtId="169" fontId="5" fillId="0" borderId="60" xfId="7" applyNumberFormat="1" applyFont="1" applyBorder="1"/>
    <xf numFmtId="169" fontId="5" fillId="0" borderId="71" xfId="7" applyNumberFormat="1" applyFont="1" applyBorder="1"/>
    <xf numFmtId="169" fontId="5" fillId="0" borderId="61" xfId="7" applyNumberFormat="1" applyFont="1" applyBorder="1"/>
    <xf numFmtId="42" fontId="3" fillId="0" borderId="21" xfId="0" applyNumberFormat="1" applyFont="1" applyBorder="1"/>
    <xf numFmtId="42" fontId="3" fillId="59" borderId="62" xfId="0" applyNumberFormat="1" applyFont="1" applyFill="1" applyBorder="1"/>
    <xf numFmtId="0" fontId="5" fillId="4" borderId="70" xfId="0" applyFont="1" applyFill="1" applyBorder="1"/>
    <xf numFmtId="0" fontId="0" fillId="4" borderId="66" xfId="0" applyFill="1" applyBorder="1" applyAlignment="1">
      <alignment horizontal="left" vertical="top"/>
    </xf>
    <xf numFmtId="0" fontId="5" fillId="4" borderId="60" xfId="0" applyFont="1" applyFill="1" applyBorder="1"/>
    <xf numFmtId="0" fontId="0" fillId="4" borderId="67" xfId="0" applyFill="1" applyBorder="1" applyAlignment="1">
      <alignment horizontal="left" vertical="top"/>
    </xf>
    <xf numFmtId="0" fontId="5" fillId="4" borderId="71" xfId="0" applyFont="1" applyFill="1" applyBorder="1"/>
    <xf numFmtId="0" fontId="0" fillId="4" borderId="68" xfId="0" applyFill="1" applyBorder="1" applyAlignment="1">
      <alignment horizontal="left" vertical="top"/>
    </xf>
    <xf numFmtId="0" fontId="5" fillId="4" borderId="61" xfId="0" applyFont="1" applyFill="1" applyBorder="1"/>
    <xf numFmtId="0" fontId="0" fillId="4" borderId="69" xfId="0" applyFill="1" applyBorder="1" applyAlignment="1">
      <alignment horizontal="left" vertical="top"/>
    </xf>
    <xf numFmtId="0" fontId="5" fillId="4" borderId="59" xfId="0" applyFont="1" applyFill="1" applyBorder="1"/>
    <xf numFmtId="0" fontId="5" fillId="5" borderId="60" xfId="0" applyFont="1" applyFill="1" applyBorder="1"/>
    <xf numFmtId="0" fontId="0" fillId="5" borderId="67" xfId="0" applyFill="1" applyBorder="1" applyAlignment="1">
      <alignment horizontal="left" vertical="top"/>
    </xf>
    <xf numFmtId="0" fontId="5" fillId="5" borderId="61" xfId="0" applyFont="1" applyFill="1" applyBorder="1"/>
    <xf numFmtId="0" fontId="0" fillId="5" borderId="69" xfId="0" applyFill="1" applyBorder="1" applyAlignment="1">
      <alignment horizontal="left" vertical="top"/>
    </xf>
    <xf numFmtId="42" fontId="6" fillId="3" borderId="29" xfId="7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41" fontId="6" fillId="3" borderId="1" xfId="8" applyFont="1" applyFill="1" applyBorder="1" applyAlignment="1">
      <alignment horizontal="center" vertical="center" wrapText="1"/>
    </xf>
    <xf numFmtId="42" fontId="6" fillId="3" borderId="1" xfId="7" applyFont="1" applyFill="1" applyBorder="1" applyAlignment="1">
      <alignment horizontal="center" vertical="center" wrapText="1"/>
    </xf>
    <xf numFmtId="167" fontId="6" fillId="3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/>
    </xf>
    <xf numFmtId="41" fontId="5" fillId="0" borderId="1" xfId="8" applyFont="1" applyBorder="1"/>
    <xf numFmtId="0" fontId="5" fillId="0" borderId="1" xfId="0" applyFont="1" applyFill="1" applyBorder="1"/>
    <xf numFmtId="0" fontId="0" fillId="0" borderId="1" xfId="0" applyFill="1" applyBorder="1"/>
    <xf numFmtId="0" fontId="0" fillId="0" borderId="1" xfId="0" applyFill="1" applyBorder="1" applyAlignment="1">
      <alignment horizontal="left" vertical="top"/>
    </xf>
    <xf numFmtId="41" fontId="6" fillId="3" borderId="1" xfId="8" applyFont="1" applyFill="1" applyBorder="1" applyAlignment="1">
      <alignment horizontal="center"/>
    </xf>
    <xf numFmtId="42" fontId="6" fillId="3" borderId="1" xfId="7" applyFont="1" applyFill="1" applyBorder="1" applyAlignment="1">
      <alignment horizontal="center"/>
    </xf>
    <xf numFmtId="42" fontId="5" fillId="0" borderId="1" xfId="7" applyFont="1" applyBorder="1"/>
    <xf numFmtId="42" fontId="5" fillId="0" borderId="2" xfId="7" applyFont="1" applyBorder="1"/>
    <xf numFmtId="0" fontId="5" fillId="4" borderId="1" xfId="0" applyFont="1" applyFill="1" applyBorder="1" applyAlignment="1">
      <alignment horizontal="left"/>
    </xf>
    <xf numFmtId="0" fontId="0" fillId="60" borderId="1" xfId="0" applyFill="1" applyBorder="1" applyAlignment="1">
      <alignment horizontal="left" vertical="top"/>
    </xf>
    <xf numFmtId="0" fontId="3" fillId="61" borderId="1" xfId="0" applyFont="1" applyFill="1" applyBorder="1" applyAlignment="1">
      <alignment horizontal="left" vertical="top"/>
    </xf>
    <xf numFmtId="42" fontId="3" fillId="0" borderId="1" xfId="0" applyNumberFormat="1" applyFont="1" applyBorder="1"/>
    <xf numFmtId="41" fontId="5" fillId="0" borderId="2" xfId="8" applyFont="1" applyBorder="1"/>
    <xf numFmtId="42" fontId="6" fillId="3" borderId="19" xfId="7" applyFont="1" applyFill="1" applyBorder="1" applyAlignment="1">
      <alignment horizontal="center" vertical="center" wrapText="1"/>
    </xf>
    <xf numFmtId="41" fontId="3" fillId="0" borderId="1" xfId="0" applyNumberFormat="1" applyFont="1" applyBorder="1"/>
    <xf numFmtId="0" fontId="0" fillId="0" borderId="31" xfId="0" applyBorder="1" applyAlignment="1">
      <alignment horizontal="left" vertical="top"/>
    </xf>
    <xf numFmtId="0" fontId="3" fillId="61" borderId="1" xfId="0" applyFont="1" applyFill="1" applyBorder="1"/>
    <xf numFmtId="0" fontId="0" fillId="0" borderId="1" xfId="0" applyBorder="1"/>
    <xf numFmtId="41" fontId="0" fillId="0" borderId="1" xfId="8" applyFont="1" applyBorder="1"/>
    <xf numFmtId="42" fontId="0" fillId="0" borderId="1" xfId="7" applyFont="1" applyBorder="1"/>
    <xf numFmtId="41" fontId="3" fillId="61" borderId="1" xfId="0" applyNumberFormat="1" applyFont="1" applyFill="1" applyBorder="1"/>
    <xf numFmtId="9" fontId="0" fillId="0" borderId="0" xfId="190" applyFont="1"/>
    <xf numFmtId="0" fontId="5" fillId="0" borderId="29" xfId="0" applyFont="1" applyFill="1" applyBorder="1" applyAlignment="1">
      <alignment horizontal="left"/>
    </xf>
    <xf numFmtId="41" fontId="5" fillId="0" borderId="31" xfId="8" applyFont="1" applyFill="1" applyBorder="1"/>
    <xf numFmtId="49" fontId="5" fillId="0" borderId="29" xfId="0" applyNumberFormat="1" applyFont="1" applyFill="1" applyBorder="1" applyAlignment="1">
      <alignment horizontal="left"/>
    </xf>
    <xf numFmtId="168" fontId="0" fillId="0" borderId="29" xfId="0" applyNumberFormat="1" applyFill="1" applyBorder="1" applyAlignment="1">
      <alignment horizontal="left"/>
    </xf>
    <xf numFmtId="0" fontId="0" fillId="0" borderId="29" xfId="0" applyFill="1" applyBorder="1"/>
    <xf numFmtId="0" fontId="5" fillId="0" borderId="29" xfId="0" applyFont="1" applyFill="1" applyBorder="1"/>
    <xf numFmtId="0" fontId="0" fillId="0" borderId="29" xfId="0" applyFill="1" applyBorder="1" applyAlignment="1">
      <alignment horizontal="left" vertical="top"/>
    </xf>
    <xf numFmtId="0" fontId="5" fillId="0" borderId="31" xfId="0" applyFont="1" applyFill="1" applyBorder="1"/>
    <xf numFmtId="0" fontId="0" fillId="0" borderId="31" xfId="0" applyFill="1" applyBorder="1" applyAlignment="1">
      <alignment horizontal="left" vertical="top"/>
    </xf>
    <xf numFmtId="169" fontId="5" fillId="0" borderId="29" xfId="7" applyNumberFormat="1" applyFont="1" applyBorder="1"/>
    <xf numFmtId="176" fontId="5" fillId="0" borderId="29" xfId="7" applyNumberFormat="1" applyFont="1" applyBorder="1"/>
    <xf numFmtId="17" fontId="5" fillId="62" borderId="29" xfId="0" applyNumberFormat="1" applyFont="1" applyFill="1" applyBorder="1" applyAlignment="1">
      <alignment horizontal="left"/>
    </xf>
    <xf numFmtId="49" fontId="5" fillId="62" borderId="29" xfId="0" applyNumberFormat="1" applyFont="1" applyFill="1" applyBorder="1" applyAlignment="1">
      <alignment horizontal="left"/>
    </xf>
    <xf numFmtId="0" fontId="5" fillId="62" borderId="29" xfId="0" applyFont="1" applyFill="1" applyBorder="1" applyAlignment="1">
      <alignment horizontal="left"/>
    </xf>
    <xf numFmtId="17" fontId="5" fillId="63" borderId="29" xfId="0" applyNumberFormat="1" applyFont="1" applyFill="1" applyBorder="1" applyAlignment="1">
      <alignment horizontal="left"/>
    </xf>
    <xf numFmtId="49" fontId="5" fillId="63" borderId="29" xfId="0" applyNumberFormat="1" applyFont="1" applyFill="1" applyBorder="1" applyAlignment="1">
      <alignment horizontal="left"/>
    </xf>
    <xf numFmtId="0" fontId="5" fillId="63" borderId="29" xfId="0" applyFont="1" applyFill="1" applyBorder="1" applyAlignment="1">
      <alignment horizontal="left"/>
    </xf>
    <xf numFmtId="168" fontId="0" fillId="63" borderId="29" xfId="0" applyNumberFormat="1" applyFill="1" applyBorder="1" applyAlignment="1">
      <alignment horizontal="left"/>
    </xf>
    <xf numFmtId="0" fontId="0" fillId="63" borderId="29" xfId="0" applyFill="1" applyBorder="1"/>
    <xf numFmtId="0" fontId="5" fillId="63" borderId="29" xfId="0" applyFont="1" applyFill="1" applyBorder="1"/>
    <xf numFmtId="0" fontId="0" fillId="63" borderId="29" xfId="0" applyFill="1" applyBorder="1" applyAlignment="1">
      <alignment horizontal="left" vertical="top"/>
    </xf>
    <xf numFmtId="41" fontId="5" fillId="0" borderId="29" xfId="8" applyFont="1" applyFill="1" applyBorder="1"/>
    <xf numFmtId="42" fontId="6" fillId="0" borderId="1" xfId="7" applyFont="1" applyBorder="1"/>
    <xf numFmtId="167" fontId="5" fillId="0" borderId="1" xfId="2" applyNumberFormat="1" applyFont="1" applyBorder="1"/>
    <xf numFmtId="6" fontId="5" fillId="0" borderId="1" xfId="0" applyNumberFormat="1" applyFont="1" applyBorder="1"/>
    <xf numFmtId="167" fontId="6" fillId="0" borderId="1" xfId="2" applyNumberFormat="1" applyFont="1" applyBorder="1"/>
    <xf numFmtId="41" fontId="0" fillId="0" borderId="0" xfId="0" applyNumberFormat="1"/>
    <xf numFmtId="167" fontId="6" fillId="0" borderId="0" xfId="2" applyNumberFormat="1" applyFont="1" applyBorder="1"/>
    <xf numFmtId="42" fontId="0" fillId="0" borderId="0" xfId="7" applyFont="1" applyBorder="1"/>
    <xf numFmtId="42" fontId="5" fillId="0" borderId="0" xfId="7" applyFont="1" applyBorder="1"/>
    <xf numFmtId="6" fontId="5" fillId="0" borderId="0" xfId="0" applyNumberFormat="1" applyFont="1" applyBorder="1"/>
    <xf numFmtId="0" fontId="3" fillId="64" borderId="1" xfId="0" applyFont="1" applyFill="1" applyBorder="1" applyAlignment="1">
      <alignment horizontal="center" vertical="center"/>
    </xf>
    <xf numFmtId="42" fontId="6" fillId="64" borderId="1" xfId="7" applyFont="1" applyFill="1" applyBorder="1" applyAlignment="1">
      <alignment horizontal="center" vertical="center"/>
    </xf>
    <xf numFmtId="0" fontId="6" fillId="64" borderId="1" xfId="0" applyFont="1" applyFill="1" applyBorder="1" applyAlignment="1">
      <alignment horizontal="center" vertical="center"/>
    </xf>
    <xf numFmtId="0" fontId="3" fillId="65" borderId="1" xfId="0" applyFont="1" applyFill="1" applyBorder="1" applyAlignment="1">
      <alignment horizontal="center" vertical="center"/>
    </xf>
    <xf numFmtId="42" fontId="6" fillId="65" borderId="1" xfId="7" applyFont="1" applyFill="1" applyBorder="1" applyAlignment="1">
      <alignment horizontal="center" vertical="center"/>
    </xf>
    <xf numFmtId="0" fontId="6" fillId="65" borderId="1" xfId="0" applyFont="1" applyFill="1" applyBorder="1" applyAlignment="1">
      <alignment horizontal="center" vertical="center"/>
    </xf>
    <xf numFmtId="167" fontId="3" fillId="0" borderId="1" xfId="0" applyNumberFormat="1" applyFont="1" applyBorder="1"/>
    <xf numFmtId="41" fontId="3" fillId="0" borderId="1" xfId="8" applyFont="1" applyBorder="1"/>
    <xf numFmtId="167" fontId="6" fillId="0" borderId="78" xfId="2" applyNumberFormat="1" applyFont="1" applyFill="1" applyBorder="1" applyAlignment="1">
      <alignment horizontal="center" vertical="center" wrapText="1"/>
    </xf>
    <xf numFmtId="41" fontId="42" fillId="0" borderId="79" xfId="8" applyFont="1" applyFill="1" applyBorder="1" applyAlignment="1">
      <alignment vertical="center" wrapText="1"/>
    </xf>
    <xf numFmtId="41" fontId="42" fillId="0" borderId="79" xfId="8" applyFont="1" applyBorder="1" applyAlignment="1">
      <alignment vertical="center" wrapText="1"/>
    </xf>
    <xf numFmtId="41" fontId="42" fillId="0" borderId="80" xfId="8" applyFont="1" applyFill="1" applyBorder="1" applyAlignment="1">
      <alignment vertical="center" wrapText="1"/>
    </xf>
    <xf numFmtId="42" fontId="5" fillId="0" borderId="31" xfId="7" applyNumberFormat="1" applyFont="1" applyFill="1" applyBorder="1"/>
    <xf numFmtId="0" fontId="6" fillId="0" borderId="1" xfId="0" applyFont="1" applyBorder="1" applyAlignment="1">
      <alignment vertical="center" wrapText="1"/>
    </xf>
    <xf numFmtId="41" fontId="6" fillId="0" borderId="1" xfId="8" applyFont="1" applyBorder="1" applyAlignment="1">
      <alignment horizontal="center" vertical="center" wrapText="1"/>
    </xf>
    <xf numFmtId="41" fontId="6" fillId="0" borderId="1" xfId="8" applyFont="1" applyBorder="1" applyAlignment="1">
      <alignment vertical="center" wrapText="1"/>
    </xf>
    <xf numFmtId="0" fontId="5" fillId="0" borderId="1" xfId="0" applyFont="1" applyBorder="1" applyAlignment="1">
      <alignment horizontal="left"/>
    </xf>
    <xf numFmtId="41" fontId="5" fillId="0" borderId="1" xfId="8" applyFont="1" applyFill="1" applyBorder="1"/>
    <xf numFmtId="0" fontId="5" fillId="0" borderId="0" xfId="0" applyFont="1" applyBorder="1" applyAlignment="1">
      <alignment horizontal="left"/>
    </xf>
    <xf numFmtId="41" fontId="5" fillId="0" borderId="0" xfId="8" applyFont="1" applyFill="1" applyBorder="1"/>
    <xf numFmtId="42" fontId="5" fillId="0" borderId="0" xfId="7" applyNumberFormat="1" applyFont="1"/>
    <xf numFmtId="166" fontId="43" fillId="66" borderId="1" xfId="0" applyNumberFormat="1" applyFont="1" applyFill="1" applyBorder="1" applyAlignment="1">
      <alignment horizontal="center" vertical="center" wrapText="1"/>
    </xf>
    <xf numFmtId="0" fontId="6" fillId="3" borderId="30" xfId="0" applyFont="1" applyFill="1" applyBorder="1" applyAlignment="1">
      <alignment horizontal="center" wrapText="1"/>
    </xf>
    <xf numFmtId="0" fontId="6" fillId="3" borderId="77" xfId="0" applyFont="1" applyFill="1" applyBorder="1" applyAlignment="1">
      <alignment horizontal="center" wrapText="1"/>
    </xf>
    <xf numFmtId="0" fontId="6" fillId="3" borderId="41" xfId="0" applyFont="1" applyFill="1" applyBorder="1" applyAlignment="1">
      <alignment horizontal="center" wrapText="1"/>
    </xf>
    <xf numFmtId="0" fontId="3" fillId="61" borderId="1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3" borderId="63" xfId="0" applyFont="1" applyFill="1" applyBorder="1" applyAlignment="1">
      <alignment horizontal="center" wrapText="1"/>
    </xf>
    <xf numFmtId="0" fontId="3" fillId="3" borderId="64" xfId="0" applyFont="1" applyFill="1" applyBorder="1" applyAlignment="1">
      <alignment horizontal="center" wrapText="1"/>
    </xf>
    <xf numFmtId="0" fontId="3" fillId="3" borderId="65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/>
    </xf>
    <xf numFmtId="42" fontId="3" fillId="64" borderId="1" xfId="7" applyFont="1" applyFill="1" applyBorder="1" applyAlignment="1">
      <alignment horizontal="center"/>
    </xf>
    <xf numFmtId="42" fontId="3" fillId="65" borderId="1" xfId="7" applyFont="1" applyFill="1" applyBorder="1" applyAlignment="1">
      <alignment horizontal="center"/>
    </xf>
    <xf numFmtId="0" fontId="3" fillId="0" borderId="28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</cellXfs>
  <cellStyles count="191">
    <cellStyle name="20% - Accent1" xfId="87" xr:uid="{00000000-0005-0000-0000-000000000000}"/>
    <cellStyle name="20% - Accent2" xfId="88" xr:uid="{00000000-0005-0000-0000-000001000000}"/>
    <cellStyle name="20% - Accent3" xfId="89" xr:uid="{00000000-0005-0000-0000-000002000000}"/>
    <cellStyle name="20% - Accent4" xfId="90" xr:uid="{00000000-0005-0000-0000-000003000000}"/>
    <cellStyle name="20% - Accent5" xfId="91" xr:uid="{00000000-0005-0000-0000-000004000000}"/>
    <cellStyle name="20% - Accent6" xfId="92" xr:uid="{00000000-0005-0000-0000-000005000000}"/>
    <cellStyle name="20% - Énfasis1" xfId="27" builtinId="30" customBuiltin="1"/>
    <cellStyle name="20% - Énfasis1 2" xfId="93" xr:uid="{00000000-0005-0000-0000-000007000000}"/>
    <cellStyle name="20% - Énfasis2" xfId="30" builtinId="34" customBuiltin="1"/>
    <cellStyle name="20% - Énfasis2 2" xfId="94" xr:uid="{00000000-0005-0000-0000-000009000000}"/>
    <cellStyle name="20% - Énfasis3" xfId="33" builtinId="38" customBuiltin="1"/>
    <cellStyle name="20% - Énfasis3 2" xfId="95" xr:uid="{00000000-0005-0000-0000-00000B000000}"/>
    <cellStyle name="20% - Énfasis4" xfId="36" builtinId="42" customBuiltin="1"/>
    <cellStyle name="20% - Énfasis4 2" xfId="96" xr:uid="{00000000-0005-0000-0000-00000D000000}"/>
    <cellStyle name="20% - Énfasis5" xfId="39" builtinId="46" customBuiltin="1"/>
    <cellStyle name="20% - Énfasis5 2" xfId="97" xr:uid="{00000000-0005-0000-0000-00000F000000}"/>
    <cellStyle name="20% - Énfasis6" xfId="42" builtinId="50" customBuiltin="1"/>
    <cellStyle name="20% - Énfasis6 2" xfId="98" xr:uid="{00000000-0005-0000-0000-000011000000}"/>
    <cellStyle name="40% - Accent1" xfId="99" xr:uid="{00000000-0005-0000-0000-000012000000}"/>
    <cellStyle name="40% - Accent2" xfId="100" xr:uid="{00000000-0005-0000-0000-000013000000}"/>
    <cellStyle name="40% - Accent3" xfId="101" xr:uid="{00000000-0005-0000-0000-000014000000}"/>
    <cellStyle name="40% - Accent4" xfId="102" xr:uid="{00000000-0005-0000-0000-000015000000}"/>
    <cellStyle name="40% - Accent5" xfId="103" xr:uid="{00000000-0005-0000-0000-000016000000}"/>
    <cellStyle name="40% - Accent6" xfId="104" xr:uid="{00000000-0005-0000-0000-000017000000}"/>
    <cellStyle name="40% - Énfasis1" xfId="28" builtinId="31" customBuiltin="1"/>
    <cellStyle name="40% - Énfasis1 2" xfId="105" xr:uid="{00000000-0005-0000-0000-000019000000}"/>
    <cellStyle name="40% - Énfasis2" xfId="31" builtinId="35" customBuiltin="1"/>
    <cellStyle name="40% - Énfasis2 2" xfId="106" xr:uid="{00000000-0005-0000-0000-00001B000000}"/>
    <cellStyle name="40% - Énfasis3" xfId="34" builtinId="39" customBuiltin="1"/>
    <cellStyle name="40% - Énfasis3 2" xfId="107" xr:uid="{00000000-0005-0000-0000-00001D000000}"/>
    <cellStyle name="40% - Énfasis4" xfId="37" builtinId="43" customBuiltin="1"/>
    <cellStyle name="40% - Énfasis4 2" xfId="108" xr:uid="{00000000-0005-0000-0000-00001F000000}"/>
    <cellStyle name="40% - Énfasis5" xfId="40" builtinId="47" customBuiltin="1"/>
    <cellStyle name="40% - Énfasis5 2" xfId="109" xr:uid="{00000000-0005-0000-0000-000021000000}"/>
    <cellStyle name="40% - Énfasis6" xfId="43" builtinId="51" customBuiltin="1"/>
    <cellStyle name="40% - Énfasis6 2" xfId="110" xr:uid="{00000000-0005-0000-0000-000023000000}"/>
    <cellStyle name="60% - Accent1" xfId="111" xr:uid="{00000000-0005-0000-0000-000024000000}"/>
    <cellStyle name="60% - Accent2" xfId="112" xr:uid="{00000000-0005-0000-0000-000025000000}"/>
    <cellStyle name="60% - Accent3" xfId="113" xr:uid="{00000000-0005-0000-0000-000026000000}"/>
    <cellStyle name="60% - Accent4" xfId="114" xr:uid="{00000000-0005-0000-0000-000027000000}"/>
    <cellStyle name="60% - Accent5" xfId="115" xr:uid="{00000000-0005-0000-0000-000028000000}"/>
    <cellStyle name="60% - Accent6" xfId="116" xr:uid="{00000000-0005-0000-0000-000029000000}"/>
    <cellStyle name="60% - Énfasis1 2" xfId="45" xr:uid="{00000000-0005-0000-0000-00002A000000}"/>
    <cellStyle name="60% - Énfasis1 3" xfId="117" xr:uid="{00000000-0005-0000-0000-00002B000000}"/>
    <cellStyle name="60% - Énfasis2 2" xfId="46" xr:uid="{00000000-0005-0000-0000-00002C000000}"/>
    <cellStyle name="60% - Énfasis2 3" xfId="118" xr:uid="{00000000-0005-0000-0000-00002D000000}"/>
    <cellStyle name="60% - Énfasis3 2" xfId="47" xr:uid="{00000000-0005-0000-0000-00002E000000}"/>
    <cellStyle name="60% - Énfasis3 3" xfId="119" xr:uid="{00000000-0005-0000-0000-00002F000000}"/>
    <cellStyle name="60% - Énfasis4 2" xfId="48" xr:uid="{00000000-0005-0000-0000-000030000000}"/>
    <cellStyle name="60% - Énfasis4 3" xfId="120" xr:uid="{00000000-0005-0000-0000-000031000000}"/>
    <cellStyle name="60% - Énfasis5 2" xfId="49" xr:uid="{00000000-0005-0000-0000-000032000000}"/>
    <cellStyle name="60% - Énfasis5 3" xfId="121" xr:uid="{00000000-0005-0000-0000-000033000000}"/>
    <cellStyle name="60% - Énfasis6 2" xfId="50" xr:uid="{00000000-0005-0000-0000-000034000000}"/>
    <cellStyle name="60% - Énfasis6 3" xfId="122" xr:uid="{00000000-0005-0000-0000-000035000000}"/>
    <cellStyle name="Accent1" xfId="123" xr:uid="{00000000-0005-0000-0000-000036000000}"/>
    <cellStyle name="Accent2" xfId="124" xr:uid="{00000000-0005-0000-0000-000037000000}"/>
    <cellStyle name="Accent3" xfId="125" xr:uid="{00000000-0005-0000-0000-000038000000}"/>
    <cellStyle name="Accent4" xfId="126" xr:uid="{00000000-0005-0000-0000-000039000000}"/>
    <cellStyle name="Accent5" xfId="127" xr:uid="{00000000-0005-0000-0000-00003A000000}"/>
    <cellStyle name="Accent6" xfId="128" xr:uid="{00000000-0005-0000-0000-00003B000000}"/>
    <cellStyle name="Bad" xfId="129" xr:uid="{00000000-0005-0000-0000-00003C000000}"/>
    <cellStyle name="Bueno 2" xfId="130" xr:uid="{00000000-0005-0000-0000-00003D000000}"/>
    <cellStyle name="Calculation" xfId="131" xr:uid="{00000000-0005-0000-0000-00003E000000}"/>
    <cellStyle name="Cálculo" xfId="19" builtinId="22" customBuiltin="1"/>
    <cellStyle name="Cálculo 2" xfId="132" xr:uid="{00000000-0005-0000-0000-000040000000}"/>
    <cellStyle name="Celda de comprobación" xfId="21" builtinId="23" customBuiltin="1"/>
    <cellStyle name="Celda de comprobación 2" xfId="133" xr:uid="{00000000-0005-0000-0000-000042000000}"/>
    <cellStyle name="Celda vinculada" xfId="20" builtinId="24" customBuiltin="1"/>
    <cellStyle name="Celda vinculada 2" xfId="134" xr:uid="{00000000-0005-0000-0000-000044000000}"/>
    <cellStyle name="Check Cell" xfId="135" xr:uid="{00000000-0005-0000-0000-000045000000}"/>
    <cellStyle name="Encabezado 4" xfId="15" builtinId="19" customBuiltin="1"/>
    <cellStyle name="Encabezado 4 2" xfId="136" xr:uid="{00000000-0005-0000-0000-000047000000}"/>
    <cellStyle name="Énfasis1" xfId="26" builtinId="29" customBuiltin="1"/>
    <cellStyle name="Énfasis1 2" xfId="137" xr:uid="{00000000-0005-0000-0000-000049000000}"/>
    <cellStyle name="Énfasis2" xfId="29" builtinId="33" customBuiltin="1"/>
    <cellStyle name="Énfasis2 2" xfId="138" xr:uid="{00000000-0005-0000-0000-00004B000000}"/>
    <cellStyle name="Énfasis3" xfId="32" builtinId="37" customBuiltin="1"/>
    <cellStyle name="Énfasis3 2" xfId="139" xr:uid="{00000000-0005-0000-0000-00004D000000}"/>
    <cellStyle name="Énfasis4" xfId="35" builtinId="41" customBuiltin="1"/>
    <cellStyle name="Énfasis4 2" xfId="140" xr:uid="{00000000-0005-0000-0000-00004F000000}"/>
    <cellStyle name="Énfasis5" xfId="38" builtinId="45" customBuiltin="1"/>
    <cellStyle name="Énfasis5 2" xfId="141" xr:uid="{00000000-0005-0000-0000-000051000000}"/>
    <cellStyle name="Énfasis6" xfId="41" builtinId="49" customBuiltin="1"/>
    <cellStyle name="Énfasis6 2" xfId="142" xr:uid="{00000000-0005-0000-0000-000053000000}"/>
    <cellStyle name="Entrada" xfId="17" builtinId="20" customBuiltin="1"/>
    <cellStyle name="Entrada 2" xfId="143" xr:uid="{00000000-0005-0000-0000-000055000000}"/>
    <cellStyle name="Euro" xfId="144" xr:uid="{00000000-0005-0000-0000-000056000000}"/>
    <cellStyle name="Explanatory Text" xfId="145" xr:uid="{00000000-0005-0000-0000-000057000000}"/>
    <cellStyle name="Good" xfId="146" xr:uid="{00000000-0005-0000-0000-000058000000}"/>
    <cellStyle name="Heading 1" xfId="147" xr:uid="{00000000-0005-0000-0000-000059000000}"/>
    <cellStyle name="Heading 2" xfId="148" xr:uid="{00000000-0005-0000-0000-00005A000000}"/>
    <cellStyle name="Heading 3" xfId="149" xr:uid="{00000000-0005-0000-0000-00005B000000}"/>
    <cellStyle name="Heading 4" xfId="150" xr:uid="{00000000-0005-0000-0000-00005C000000}"/>
    <cellStyle name="Hipervínculo 2" xfId="189" xr:uid="{00000000-0005-0000-0000-00005D000000}"/>
    <cellStyle name="Incorrecto" xfId="16" builtinId="27" customBuiltin="1"/>
    <cellStyle name="Incorrecto 2" xfId="151" xr:uid="{00000000-0005-0000-0000-00005F000000}"/>
    <cellStyle name="Input" xfId="152" xr:uid="{00000000-0005-0000-0000-000060000000}"/>
    <cellStyle name="Linked Cell" xfId="153" xr:uid="{00000000-0005-0000-0000-000061000000}"/>
    <cellStyle name="Millares" xfId="1" builtinId="3"/>
    <cellStyle name="Millares [0]" xfId="8" builtinId="6"/>
    <cellStyle name="Millares [0] 2 2" xfId="51" xr:uid="{00000000-0005-0000-0000-000064000000}"/>
    <cellStyle name="Millares 10" xfId="52" xr:uid="{00000000-0005-0000-0000-000065000000}"/>
    <cellStyle name="Millares 11" xfId="53" xr:uid="{00000000-0005-0000-0000-000066000000}"/>
    <cellStyle name="Millares 12" xfId="54" xr:uid="{00000000-0005-0000-0000-000067000000}"/>
    <cellStyle name="Millares 13" xfId="55" xr:uid="{00000000-0005-0000-0000-000068000000}"/>
    <cellStyle name="Millares 14" xfId="56" xr:uid="{00000000-0005-0000-0000-000069000000}"/>
    <cellStyle name="Millares 15" xfId="57" xr:uid="{00000000-0005-0000-0000-00006A000000}"/>
    <cellStyle name="Millares 16" xfId="58" xr:uid="{00000000-0005-0000-0000-00006B000000}"/>
    <cellStyle name="Millares 17" xfId="59" xr:uid="{00000000-0005-0000-0000-00006C000000}"/>
    <cellStyle name="Millares 18" xfId="60" xr:uid="{00000000-0005-0000-0000-00006D000000}"/>
    <cellStyle name="Millares 19" xfId="61" xr:uid="{00000000-0005-0000-0000-00006E000000}"/>
    <cellStyle name="Millares 2" xfId="5" xr:uid="{00000000-0005-0000-0000-00006F000000}"/>
    <cellStyle name="Millares 2 2" xfId="12" xr:uid="{00000000-0005-0000-0000-000070000000}"/>
    <cellStyle name="Millares 2 2 2" xfId="63" xr:uid="{00000000-0005-0000-0000-000071000000}"/>
    <cellStyle name="Millares 2 3" xfId="64" xr:uid="{00000000-0005-0000-0000-000072000000}"/>
    <cellStyle name="Millares 2 4" xfId="65" xr:uid="{00000000-0005-0000-0000-000073000000}"/>
    <cellStyle name="Millares 2 5" xfId="62" xr:uid="{00000000-0005-0000-0000-000074000000}"/>
    <cellStyle name="Millares 2 6" xfId="155" xr:uid="{00000000-0005-0000-0000-000075000000}"/>
    <cellStyle name="Millares 20" xfId="66" xr:uid="{00000000-0005-0000-0000-000076000000}"/>
    <cellStyle name="Millares 21" xfId="67" xr:uid="{00000000-0005-0000-0000-000077000000}"/>
    <cellStyle name="Millares 22" xfId="68" xr:uid="{00000000-0005-0000-0000-000078000000}"/>
    <cellStyle name="Millares 23" xfId="69" xr:uid="{00000000-0005-0000-0000-000079000000}"/>
    <cellStyle name="Millares 24" xfId="70" xr:uid="{00000000-0005-0000-0000-00007A000000}"/>
    <cellStyle name="Millares 25" xfId="44" xr:uid="{00000000-0005-0000-0000-00007B000000}"/>
    <cellStyle name="Millares 26" xfId="85" xr:uid="{00000000-0005-0000-0000-00007C000000}"/>
    <cellStyle name="Millares 27" xfId="154" xr:uid="{00000000-0005-0000-0000-00007D000000}"/>
    <cellStyle name="Millares 3" xfId="9" xr:uid="{00000000-0005-0000-0000-00007E000000}"/>
    <cellStyle name="Millares 3 2" xfId="71" xr:uid="{00000000-0005-0000-0000-00007F000000}"/>
    <cellStyle name="Millares 3 3" xfId="156" xr:uid="{00000000-0005-0000-0000-000080000000}"/>
    <cellStyle name="Millares 4" xfId="4" xr:uid="{00000000-0005-0000-0000-000081000000}"/>
    <cellStyle name="Millares 4 2" xfId="72" xr:uid="{00000000-0005-0000-0000-000082000000}"/>
    <cellStyle name="Millares 4 3" xfId="157" xr:uid="{00000000-0005-0000-0000-000083000000}"/>
    <cellStyle name="Millares 5" xfId="73" xr:uid="{00000000-0005-0000-0000-000084000000}"/>
    <cellStyle name="Millares 6" xfId="74" xr:uid="{00000000-0005-0000-0000-000085000000}"/>
    <cellStyle name="Millares 6 2" xfId="187" xr:uid="{00000000-0005-0000-0000-000086000000}"/>
    <cellStyle name="Millares 6 3" xfId="183" xr:uid="{00000000-0005-0000-0000-000087000000}"/>
    <cellStyle name="Millares 7" xfId="75" xr:uid="{00000000-0005-0000-0000-000088000000}"/>
    <cellStyle name="Millares 8" xfId="76" xr:uid="{00000000-0005-0000-0000-000089000000}"/>
    <cellStyle name="Millares 9" xfId="77" xr:uid="{00000000-0005-0000-0000-00008A000000}"/>
    <cellStyle name="Moneda" xfId="2" builtinId="4"/>
    <cellStyle name="Moneda [0]" xfId="7" builtinId="7"/>
    <cellStyle name="Moneda [0] 2" xfId="78" xr:uid="{00000000-0005-0000-0000-00008D000000}"/>
    <cellStyle name="Moneda [0] 3" xfId="188" xr:uid="{00000000-0005-0000-0000-00008E000000}"/>
    <cellStyle name="Moneda 2" xfId="3" xr:uid="{00000000-0005-0000-0000-00008F000000}"/>
    <cellStyle name="Moneda 2 2" xfId="6" xr:uid="{00000000-0005-0000-0000-000090000000}"/>
    <cellStyle name="Moneda 2 2 2" xfId="79" xr:uid="{00000000-0005-0000-0000-000091000000}"/>
    <cellStyle name="Moneda 2 3" xfId="11" xr:uid="{00000000-0005-0000-0000-000092000000}"/>
    <cellStyle name="Moneda 2 4" xfId="159" xr:uid="{00000000-0005-0000-0000-000093000000}"/>
    <cellStyle name="Moneda 3" xfId="80" xr:uid="{00000000-0005-0000-0000-000094000000}"/>
    <cellStyle name="Moneda 3 2" xfId="160" xr:uid="{00000000-0005-0000-0000-000095000000}"/>
    <cellStyle name="Moneda 4" xfId="161" xr:uid="{00000000-0005-0000-0000-000096000000}"/>
    <cellStyle name="Moneda 5" xfId="180" xr:uid="{00000000-0005-0000-0000-000097000000}"/>
    <cellStyle name="Moneda 6" xfId="182" xr:uid="{00000000-0005-0000-0000-000098000000}"/>
    <cellStyle name="Moneda 6 2" xfId="186" xr:uid="{00000000-0005-0000-0000-000099000000}"/>
    <cellStyle name="Moneda 7" xfId="158" xr:uid="{00000000-0005-0000-0000-00009A000000}"/>
    <cellStyle name="Neutral 2" xfId="81" xr:uid="{00000000-0005-0000-0000-00009B000000}"/>
    <cellStyle name="Neutral 3" xfId="162" xr:uid="{00000000-0005-0000-0000-00009C000000}"/>
    <cellStyle name="Normal" xfId="0" builtinId="0"/>
    <cellStyle name="Normal 2" xfId="10" xr:uid="{00000000-0005-0000-0000-00009E000000}"/>
    <cellStyle name="Normal 2 2" xfId="83" xr:uid="{00000000-0005-0000-0000-00009F000000}"/>
    <cellStyle name="Normal 2 2 2" xfId="178" xr:uid="{00000000-0005-0000-0000-0000A0000000}"/>
    <cellStyle name="Normal 2 3" xfId="82" xr:uid="{00000000-0005-0000-0000-0000A1000000}"/>
    <cellStyle name="Normal 3" xfId="163" xr:uid="{00000000-0005-0000-0000-0000A2000000}"/>
    <cellStyle name="Normal 4" xfId="164" xr:uid="{00000000-0005-0000-0000-0000A3000000}"/>
    <cellStyle name="Normal 5" xfId="179" xr:uid="{00000000-0005-0000-0000-0000A4000000}"/>
    <cellStyle name="Normal 6" xfId="181" xr:uid="{00000000-0005-0000-0000-0000A5000000}"/>
    <cellStyle name="Normal 6 2" xfId="185" xr:uid="{00000000-0005-0000-0000-0000A6000000}"/>
    <cellStyle name="Normal 7" xfId="184" xr:uid="{00000000-0005-0000-0000-0000A7000000}"/>
    <cellStyle name="Normal 8" xfId="86" xr:uid="{00000000-0005-0000-0000-0000A8000000}"/>
    <cellStyle name="Notas" xfId="23" builtinId="10" customBuiltin="1"/>
    <cellStyle name="Notas 2" xfId="165" xr:uid="{00000000-0005-0000-0000-0000AA000000}"/>
    <cellStyle name="Note" xfId="166" xr:uid="{00000000-0005-0000-0000-0000AB000000}"/>
    <cellStyle name="Output" xfId="167" xr:uid="{00000000-0005-0000-0000-0000AC000000}"/>
    <cellStyle name="Porcentaje" xfId="190" builtinId="5"/>
    <cellStyle name="Porcentaje 2" xfId="168" xr:uid="{00000000-0005-0000-0000-0000AE000000}"/>
    <cellStyle name="Salida" xfId="18" builtinId="21" customBuiltin="1"/>
    <cellStyle name="Salida 2" xfId="169" xr:uid="{00000000-0005-0000-0000-0000B0000000}"/>
    <cellStyle name="Texto de advertencia" xfId="22" builtinId="11" customBuiltin="1"/>
    <cellStyle name="Texto de advertencia 2" xfId="170" xr:uid="{00000000-0005-0000-0000-0000B2000000}"/>
    <cellStyle name="Texto explicativo" xfId="24" builtinId="53" customBuiltin="1"/>
    <cellStyle name="Texto explicativo 2" xfId="171" xr:uid="{00000000-0005-0000-0000-0000B4000000}"/>
    <cellStyle name="Title" xfId="172" xr:uid="{00000000-0005-0000-0000-0000B5000000}"/>
    <cellStyle name="Título 2" xfId="13" builtinId="17" customBuiltin="1"/>
    <cellStyle name="Título 2 2" xfId="174" xr:uid="{00000000-0005-0000-0000-0000B7000000}"/>
    <cellStyle name="Título 3" xfId="14" builtinId="18" customBuiltin="1"/>
    <cellStyle name="Título 3 2" xfId="175" xr:uid="{00000000-0005-0000-0000-0000B9000000}"/>
    <cellStyle name="Título 4" xfId="84" xr:uid="{00000000-0005-0000-0000-0000BA000000}"/>
    <cellStyle name="Título 5" xfId="173" xr:uid="{00000000-0005-0000-0000-0000BB000000}"/>
    <cellStyle name="Total" xfId="25" builtinId="25" customBuiltin="1"/>
    <cellStyle name="Total 2" xfId="176" xr:uid="{00000000-0005-0000-0000-0000BD000000}"/>
    <cellStyle name="Warning Text" xfId="177" xr:uid="{00000000-0005-0000-0000-0000B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-4.9200492004920068E-3"/>
                  <c:y val="-0.1052631578947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A8-46C0-BDA7-B39DE85DF3A6}"/>
                </c:ext>
              </c:extLst>
            </c:dLbl>
            <c:dLbl>
              <c:idx val="1"/>
              <c:layout>
                <c:manualLayout>
                  <c:x val="1.4760147601476016E-2"/>
                  <c:y val="-0.4249512670565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8-46C0-BDA7-B39DE85DF3A6}"/>
                </c:ext>
              </c:extLst>
            </c:dLbl>
            <c:dLbl>
              <c:idx val="2"/>
              <c:layout>
                <c:manualLayout>
                  <c:x val="2.9520295202952029E-2"/>
                  <c:y val="-0.16374269005847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8-46C0-BDA7-B39DE85DF3A6}"/>
                </c:ext>
              </c:extLst>
            </c:dLbl>
            <c:dLbl>
              <c:idx val="3"/>
              <c:layout>
                <c:manualLayout>
                  <c:x val="0"/>
                  <c:y val="-7.797270955165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8-46C0-BDA7-B39DE85DF3A6}"/>
                </c:ext>
              </c:extLst>
            </c:dLbl>
            <c:dLbl>
              <c:idx val="4"/>
              <c:layout>
                <c:manualLayout>
                  <c:x val="1.722017220172202E-2"/>
                  <c:y val="-0.37816764132553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8-46C0-BDA7-B39DE85DF3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GRAFICOS!$C$2:$G$2</c:f>
              <c:strCache>
                <c:ptCount val="5"/>
                <c:pt idx="0">
                  <c:v>Tránsito Total</c:v>
                </c:pt>
                <c:pt idx="1">
                  <c:v>Recaudo Total</c:v>
                </c:pt>
                <c:pt idx="2">
                  <c:v> Costo de la Operación </c:v>
                </c:pt>
                <c:pt idx="3">
                  <c:v> Seguridad Vial  </c:v>
                </c:pt>
                <c:pt idx="4">
                  <c:v> Recaudo Neto INVIAS </c:v>
                </c:pt>
              </c:strCache>
            </c:strRef>
          </c:cat>
          <c:val>
            <c:numRef>
              <c:f>GRAFICOS!$C$3:$G$3</c:f>
              <c:numCache>
                <c:formatCode>_("$"\ * #,##0_);_("$"\ * \(#,##0\);_("$"\ * "-"??_);_(@_)</c:formatCode>
                <c:ptCount val="5"/>
                <c:pt idx="0" formatCode="_(* #,##0_);_(* \(#,##0\);_(* &quot;-&quot;??_);_(@_)">
                  <c:v>38231664</c:v>
                </c:pt>
                <c:pt idx="1">
                  <c:v>349839319685</c:v>
                </c:pt>
                <c:pt idx="2">
                  <c:v>66137733131</c:v>
                </c:pt>
                <c:pt idx="3">
                  <c:v>9478061848</c:v>
                </c:pt>
                <c:pt idx="4">
                  <c:v>268123551353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A8-46C0-BDA7-B39DE85DF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17236656"/>
        <c:axId val="1817242640"/>
        <c:axId val="0"/>
      </c:bar3DChart>
      <c:catAx>
        <c:axId val="1817236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17242640"/>
        <c:crosses val="autoZero"/>
        <c:auto val="1"/>
        <c:lblAlgn val="ctr"/>
        <c:lblOffset val="100"/>
        <c:noMultiLvlLbl val="0"/>
      </c:catAx>
      <c:valAx>
        <c:axId val="1817242640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817236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8</xdr:col>
      <xdr:colOff>247650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CAEEDA-E01A-44FD-9616-BA29D258E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" y="190500"/>
          <a:ext cx="5562600" cy="87439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971550</xdr:colOff>
      <xdr:row>6</xdr:row>
      <xdr:rowOff>9525</xdr:rowOff>
    </xdr:from>
    <xdr:to>
      <xdr:col>6</xdr:col>
      <xdr:colOff>1304925</xdr:colOff>
      <xdr:row>23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497"/>
  <sheetViews>
    <sheetView tabSelected="1" zoomScale="75" zoomScaleNormal="75" workbookViewId="0">
      <pane xSplit="5" ySplit="1" topLeftCell="R11" activePane="bottomRight" state="frozen"/>
      <selection activeCell="G21" sqref="G21"/>
      <selection pane="topRight" activeCell="G21" sqref="G21"/>
      <selection pane="bottomLeft" activeCell="G21" sqref="G21"/>
      <selection pane="bottomRight" activeCell="AD21" sqref="AD21"/>
    </sheetView>
  </sheetViews>
  <sheetFormatPr baseColWidth="10" defaultRowHeight="15" x14ac:dyDescent="0.25"/>
  <cols>
    <col min="2" max="2" width="18.28515625" customWidth="1"/>
    <col min="3" max="3" width="11.42578125" customWidth="1"/>
    <col min="4" max="4" width="19.140625" customWidth="1"/>
    <col min="5" max="5" width="19.5703125" bestFit="1" customWidth="1"/>
    <col min="6" max="6" width="18.28515625" style="152" customWidth="1"/>
    <col min="7" max="8" width="19.85546875" style="152" customWidth="1"/>
    <col min="9" max="9" width="16.85546875" style="152" customWidth="1"/>
    <col min="10" max="11" width="20.42578125" style="152" customWidth="1"/>
    <col min="12" max="13" width="14" style="152" customWidth="1"/>
    <col min="14" max="20" width="17" style="152" customWidth="1"/>
    <col min="21" max="21" width="18.140625" style="152" customWidth="1"/>
    <col min="22" max="22" width="16" style="152" customWidth="1"/>
    <col min="23" max="23" width="21.85546875" style="152" customWidth="1"/>
    <col min="24" max="24" width="20.7109375" style="152" customWidth="1"/>
    <col min="25" max="25" width="18" style="152" customWidth="1"/>
    <col min="26" max="26" width="17.28515625" style="152" customWidth="1"/>
    <col min="27" max="27" width="29" style="141" customWidth="1"/>
    <col min="28" max="28" width="25.42578125" customWidth="1"/>
    <col min="29" max="29" width="24" customWidth="1"/>
    <col min="30" max="30" width="24.85546875" customWidth="1"/>
    <col min="31" max="31" width="24.7109375" customWidth="1"/>
    <col min="32" max="32" width="21.5703125" customWidth="1"/>
    <col min="33" max="33" width="21.28515625" bestFit="1" customWidth="1"/>
    <col min="34" max="35" width="24" customWidth="1"/>
    <col min="36" max="36" width="19" bestFit="1" customWidth="1"/>
    <col min="37" max="37" width="19.42578125" customWidth="1"/>
    <col min="38" max="38" width="17.140625" bestFit="1" customWidth="1"/>
  </cols>
  <sheetData>
    <row r="1" spans="1:35" ht="47.25" customHeight="1" thickTop="1" thickBot="1" x14ac:dyDescent="0.3">
      <c r="A1" s="94" t="s">
        <v>65</v>
      </c>
      <c r="B1" s="94" t="s">
        <v>66</v>
      </c>
      <c r="C1" s="96" t="s">
        <v>67</v>
      </c>
      <c r="D1" s="96" t="s">
        <v>68</v>
      </c>
      <c r="E1" s="96" t="s">
        <v>69</v>
      </c>
      <c r="F1" s="147" t="s">
        <v>184</v>
      </c>
      <c r="G1" s="147" t="s">
        <v>183</v>
      </c>
      <c r="H1" s="147" t="s">
        <v>218</v>
      </c>
      <c r="I1" s="147" t="s">
        <v>185</v>
      </c>
      <c r="J1" s="147" t="s">
        <v>186</v>
      </c>
      <c r="K1" s="147" t="s">
        <v>219</v>
      </c>
      <c r="L1" s="147" t="s">
        <v>187</v>
      </c>
      <c r="M1" s="147" t="s">
        <v>188</v>
      </c>
      <c r="N1" s="147" t="s">
        <v>189</v>
      </c>
      <c r="O1" s="147" t="s">
        <v>190</v>
      </c>
      <c r="P1" s="147" t="s">
        <v>191</v>
      </c>
      <c r="Q1" s="147" t="s">
        <v>197</v>
      </c>
      <c r="R1" s="147" t="s">
        <v>192</v>
      </c>
      <c r="S1" s="147" t="s">
        <v>193</v>
      </c>
      <c r="T1" s="147" t="s">
        <v>194</v>
      </c>
      <c r="U1" s="148" t="s">
        <v>79</v>
      </c>
      <c r="V1" s="147" t="s">
        <v>205</v>
      </c>
      <c r="W1" s="147" t="s">
        <v>206</v>
      </c>
      <c r="X1" s="147" t="s">
        <v>207</v>
      </c>
      <c r="Y1" s="147" t="s">
        <v>208</v>
      </c>
      <c r="Z1" s="147" t="s">
        <v>209</v>
      </c>
      <c r="AA1" s="139" t="s">
        <v>80</v>
      </c>
      <c r="AB1" s="95" t="s">
        <v>182</v>
      </c>
      <c r="AC1" s="95" t="s">
        <v>123</v>
      </c>
      <c r="AD1" s="95" t="s">
        <v>234</v>
      </c>
      <c r="AE1" s="95" t="s">
        <v>141</v>
      </c>
      <c r="AF1" s="276" t="s">
        <v>245</v>
      </c>
      <c r="AG1" s="95" t="s">
        <v>221</v>
      </c>
      <c r="AH1" s="276"/>
    </row>
    <row r="2" spans="1:35" ht="16.5" thickTop="1" thickBot="1" x14ac:dyDescent="0.3">
      <c r="A2" s="98">
        <v>2022</v>
      </c>
      <c r="B2" s="98" t="s">
        <v>94</v>
      </c>
      <c r="C2" s="99" t="s">
        <v>8</v>
      </c>
      <c r="D2" s="98" t="s">
        <v>9</v>
      </c>
      <c r="E2" s="98" t="s">
        <v>10</v>
      </c>
      <c r="F2" s="120">
        <v>138752</v>
      </c>
      <c r="G2" s="120">
        <v>0</v>
      </c>
      <c r="H2" s="120"/>
      <c r="I2" s="120">
        <v>26840</v>
      </c>
      <c r="J2" s="120">
        <v>0</v>
      </c>
      <c r="K2" s="120"/>
      <c r="L2" s="120">
        <v>2628</v>
      </c>
      <c r="M2" s="120"/>
      <c r="N2" s="120">
        <v>1234</v>
      </c>
      <c r="O2" s="120"/>
      <c r="P2" s="120">
        <v>8734</v>
      </c>
      <c r="Q2" s="120"/>
      <c r="R2" s="120"/>
      <c r="S2" s="120">
        <v>0</v>
      </c>
      <c r="T2" s="120">
        <v>0</v>
      </c>
      <c r="U2" s="120">
        <f>+SUM(F2:T2)</f>
        <v>178188</v>
      </c>
      <c r="V2" s="120">
        <v>41</v>
      </c>
      <c r="W2" s="120">
        <v>183</v>
      </c>
      <c r="X2" s="120">
        <v>1</v>
      </c>
      <c r="Y2" s="120">
        <v>0</v>
      </c>
      <c r="Z2" s="120">
        <f>+SUM(V2:Y2)</f>
        <v>225</v>
      </c>
      <c r="AA2" s="119">
        <v>1842085600</v>
      </c>
      <c r="AB2" s="119">
        <v>423333134.94999999</v>
      </c>
      <c r="AC2" s="119">
        <v>53456700</v>
      </c>
      <c r="AD2" s="153">
        <v>1365295765.05</v>
      </c>
      <c r="AE2" s="136"/>
      <c r="AF2" s="119"/>
      <c r="AG2" s="153">
        <f>+AA2-AB2-AC2-AD2-AE2-AF2</f>
        <v>0</v>
      </c>
      <c r="AH2" s="125"/>
      <c r="AI2" s="39"/>
    </row>
    <row r="3" spans="1:35" ht="16.5" thickTop="1" thickBot="1" x14ac:dyDescent="0.3">
      <c r="A3" s="98">
        <v>2022</v>
      </c>
      <c r="B3" s="98" t="s">
        <v>94</v>
      </c>
      <c r="C3" s="99" t="s">
        <v>11</v>
      </c>
      <c r="D3" s="98" t="s">
        <v>12</v>
      </c>
      <c r="E3" s="98" t="s">
        <v>13</v>
      </c>
      <c r="F3" s="120">
        <v>60364</v>
      </c>
      <c r="G3" s="120">
        <v>746</v>
      </c>
      <c r="H3" s="120"/>
      <c r="I3" s="120">
        <v>22567</v>
      </c>
      <c r="J3" s="120">
        <v>0</v>
      </c>
      <c r="K3" s="120"/>
      <c r="L3" s="120">
        <v>3395</v>
      </c>
      <c r="M3" s="120"/>
      <c r="N3" s="120">
        <v>1856</v>
      </c>
      <c r="O3" s="120"/>
      <c r="P3" s="120">
        <v>5035</v>
      </c>
      <c r="Q3" s="120"/>
      <c r="R3" s="120"/>
      <c r="S3" s="120">
        <v>0</v>
      </c>
      <c r="T3" s="120">
        <v>0</v>
      </c>
      <c r="U3" s="120">
        <f t="shared" ref="U3:U35" si="0">+SUM(F3:T3)</f>
        <v>93963</v>
      </c>
      <c r="V3" s="120">
        <v>42</v>
      </c>
      <c r="W3" s="120">
        <v>327</v>
      </c>
      <c r="X3" s="120">
        <v>5</v>
      </c>
      <c r="Y3" s="120">
        <v>0</v>
      </c>
      <c r="Z3" s="120">
        <f t="shared" ref="Z3:Z35" si="1">+SUM(V3:Y3)</f>
        <v>374</v>
      </c>
      <c r="AA3" s="119">
        <v>1245827600</v>
      </c>
      <c r="AB3" s="119">
        <v>287802902.81</v>
      </c>
      <c r="AC3" s="119">
        <v>28188900</v>
      </c>
      <c r="AD3" s="153">
        <v>929835797.19000006</v>
      </c>
      <c r="AE3" s="119"/>
      <c r="AF3" s="119"/>
      <c r="AG3" s="153">
        <f t="shared" ref="AG3:AG57" si="2">+AA3-AB3-AC3-AD3-AE3-AF3</f>
        <v>0</v>
      </c>
      <c r="AH3" s="125"/>
      <c r="AI3" s="39"/>
    </row>
    <row r="4" spans="1:35" ht="16.5" thickTop="1" thickBot="1" x14ac:dyDescent="0.3">
      <c r="A4" s="98">
        <v>2022</v>
      </c>
      <c r="B4" s="98" t="s">
        <v>94</v>
      </c>
      <c r="C4" s="99" t="s">
        <v>82</v>
      </c>
      <c r="D4" s="98" t="s">
        <v>18</v>
      </c>
      <c r="E4" s="98" t="s">
        <v>19</v>
      </c>
      <c r="F4" s="120">
        <v>45688</v>
      </c>
      <c r="G4" s="120">
        <v>0</v>
      </c>
      <c r="H4" s="120"/>
      <c r="I4" s="120">
        <v>4179</v>
      </c>
      <c r="J4" s="120">
        <v>0</v>
      </c>
      <c r="K4" s="120"/>
      <c r="L4" s="120">
        <v>8084</v>
      </c>
      <c r="M4" s="120"/>
      <c r="N4" s="120">
        <v>7123</v>
      </c>
      <c r="O4" s="120"/>
      <c r="P4" s="120">
        <v>6062</v>
      </c>
      <c r="Q4" s="120"/>
      <c r="R4" s="120"/>
      <c r="S4" s="120">
        <v>7502</v>
      </c>
      <c r="T4" s="120">
        <v>16773</v>
      </c>
      <c r="U4" s="120">
        <f t="shared" si="0"/>
        <v>95411</v>
      </c>
      <c r="V4" s="120">
        <v>0</v>
      </c>
      <c r="W4" s="120">
        <v>0</v>
      </c>
      <c r="X4" s="120">
        <v>0</v>
      </c>
      <c r="Y4" s="120">
        <v>0</v>
      </c>
      <c r="Z4" s="120">
        <f t="shared" si="1"/>
        <v>0</v>
      </c>
      <c r="AA4" s="119">
        <v>2635643100</v>
      </c>
      <c r="AB4" s="119">
        <v>617868193.75</v>
      </c>
      <c r="AC4" s="119">
        <v>28623900</v>
      </c>
      <c r="AD4" s="153">
        <v>1989151006.25</v>
      </c>
      <c r="AE4" s="119"/>
      <c r="AF4" s="119"/>
      <c r="AG4" s="153">
        <f t="shared" si="2"/>
        <v>0</v>
      </c>
      <c r="AH4" s="125"/>
      <c r="AI4" s="39"/>
    </row>
    <row r="5" spans="1:35" ht="16.5" thickTop="1" thickBot="1" x14ac:dyDescent="0.3">
      <c r="A5" s="98">
        <v>2022</v>
      </c>
      <c r="B5" s="98" t="s">
        <v>94</v>
      </c>
      <c r="C5" s="99" t="s">
        <v>24</v>
      </c>
      <c r="D5" s="98" t="s">
        <v>9</v>
      </c>
      <c r="E5" s="98" t="s">
        <v>25</v>
      </c>
      <c r="F5" s="120">
        <v>34841</v>
      </c>
      <c r="G5" s="120">
        <v>11518</v>
      </c>
      <c r="H5" s="120"/>
      <c r="I5" s="120">
        <v>9702</v>
      </c>
      <c r="J5" s="120">
        <v>5201</v>
      </c>
      <c r="K5" s="120"/>
      <c r="L5" s="120">
        <v>1133</v>
      </c>
      <c r="M5" s="120"/>
      <c r="N5" s="120">
        <v>259</v>
      </c>
      <c r="O5" s="120"/>
      <c r="P5" s="120">
        <v>787</v>
      </c>
      <c r="Q5" s="120"/>
      <c r="R5" s="120"/>
      <c r="S5" s="120">
        <v>0</v>
      </c>
      <c r="T5" s="120">
        <v>0</v>
      </c>
      <c r="U5" s="120">
        <f t="shared" si="0"/>
        <v>63441</v>
      </c>
      <c r="V5" s="120">
        <v>9</v>
      </c>
      <c r="W5" s="120">
        <v>8</v>
      </c>
      <c r="X5" s="120">
        <v>5</v>
      </c>
      <c r="Y5" s="120">
        <v>0</v>
      </c>
      <c r="Z5" s="120">
        <f t="shared" si="1"/>
        <v>22</v>
      </c>
      <c r="AA5" s="119">
        <v>497844300</v>
      </c>
      <c r="AB5" s="119">
        <v>138902629.94999999</v>
      </c>
      <c r="AC5" s="119">
        <v>19033200</v>
      </c>
      <c r="AD5" s="153">
        <v>339908470.05000001</v>
      </c>
      <c r="AE5" s="119"/>
      <c r="AF5" s="119"/>
      <c r="AG5" s="153">
        <f t="shared" si="2"/>
        <v>0</v>
      </c>
      <c r="AH5" s="125"/>
      <c r="AI5" s="39"/>
    </row>
    <row r="6" spans="1:35" ht="16.5" thickTop="1" thickBot="1" x14ac:dyDescent="0.3">
      <c r="A6" s="98">
        <v>2022</v>
      </c>
      <c r="B6" s="98" t="s">
        <v>94</v>
      </c>
      <c r="C6" s="99" t="s">
        <v>84</v>
      </c>
      <c r="D6" s="98" t="s">
        <v>26</v>
      </c>
      <c r="E6" s="98" t="s">
        <v>27</v>
      </c>
      <c r="F6" s="120">
        <v>91750</v>
      </c>
      <c r="G6" s="120">
        <v>0</v>
      </c>
      <c r="H6" s="120"/>
      <c r="I6" s="120">
        <v>37573</v>
      </c>
      <c r="J6" s="120">
        <v>0</v>
      </c>
      <c r="K6" s="120"/>
      <c r="L6" s="120">
        <v>3014</v>
      </c>
      <c r="M6" s="120"/>
      <c r="N6" s="120">
        <v>3962</v>
      </c>
      <c r="O6" s="120"/>
      <c r="P6" s="120">
        <v>7777</v>
      </c>
      <c r="Q6" s="120"/>
      <c r="R6" s="120"/>
      <c r="S6" s="120">
        <v>0</v>
      </c>
      <c r="T6" s="120">
        <v>0</v>
      </c>
      <c r="U6" s="120">
        <f t="shared" si="0"/>
        <v>144076</v>
      </c>
      <c r="V6" s="120">
        <v>34</v>
      </c>
      <c r="W6" s="120">
        <v>7</v>
      </c>
      <c r="X6" s="120">
        <v>8</v>
      </c>
      <c r="Y6" s="120">
        <v>0</v>
      </c>
      <c r="Z6" s="120">
        <f t="shared" si="1"/>
        <v>49</v>
      </c>
      <c r="AA6" s="119">
        <v>1627188900</v>
      </c>
      <c r="AB6" s="119">
        <v>460059684.39999998</v>
      </c>
      <c r="AC6" s="119">
        <v>43224300</v>
      </c>
      <c r="AD6" s="153">
        <v>1123904915.5999999</v>
      </c>
      <c r="AE6" s="119"/>
      <c r="AF6" s="119"/>
      <c r="AG6" s="153">
        <f t="shared" si="2"/>
        <v>0</v>
      </c>
      <c r="AH6" s="125"/>
      <c r="AI6" s="39"/>
    </row>
    <row r="7" spans="1:35" ht="16.5" thickTop="1" thickBot="1" x14ac:dyDescent="0.3">
      <c r="A7" s="98">
        <v>2022</v>
      </c>
      <c r="B7" s="98" t="s">
        <v>94</v>
      </c>
      <c r="C7" s="99" t="s">
        <v>89</v>
      </c>
      <c r="D7" s="98" t="s">
        <v>6</v>
      </c>
      <c r="E7" s="98" t="s">
        <v>37</v>
      </c>
      <c r="F7" s="120">
        <v>103254</v>
      </c>
      <c r="G7" s="120">
        <v>657</v>
      </c>
      <c r="H7" s="120"/>
      <c r="I7" s="120">
        <v>40352</v>
      </c>
      <c r="J7" s="120">
        <v>1374</v>
      </c>
      <c r="K7" s="120"/>
      <c r="L7" s="120">
        <v>6380</v>
      </c>
      <c r="M7" s="120"/>
      <c r="N7" s="120">
        <v>6522</v>
      </c>
      <c r="O7" s="120"/>
      <c r="P7" s="120">
        <v>15360</v>
      </c>
      <c r="Q7" s="120"/>
      <c r="R7" s="120"/>
      <c r="S7" s="120">
        <v>0</v>
      </c>
      <c r="T7" s="120">
        <v>0</v>
      </c>
      <c r="U7" s="120">
        <f t="shared" si="0"/>
        <v>173899</v>
      </c>
      <c r="V7" s="120">
        <v>85</v>
      </c>
      <c r="W7" s="120">
        <v>317</v>
      </c>
      <c r="X7" s="120">
        <v>28</v>
      </c>
      <c r="Y7" s="120">
        <v>0</v>
      </c>
      <c r="Z7" s="120">
        <f t="shared" si="1"/>
        <v>430</v>
      </c>
      <c r="AA7" s="119">
        <v>2141608100</v>
      </c>
      <c r="AB7" s="119">
        <v>605877212.03999996</v>
      </c>
      <c r="AC7" s="119">
        <v>52170300</v>
      </c>
      <c r="AD7" s="153">
        <v>1483560587.96</v>
      </c>
      <c r="AE7" s="119"/>
      <c r="AF7" s="119"/>
      <c r="AG7" s="153">
        <f t="shared" si="2"/>
        <v>0</v>
      </c>
      <c r="AH7" s="125"/>
      <c r="AI7" s="39"/>
    </row>
    <row r="8" spans="1:35" ht="16.5" thickTop="1" thickBot="1" x14ac:dyDescent="0.3">
      <c r="A8" s="98">
        <v>2022</v>
      </c>
      <c r="B8" s="98" t="s">
        <v>94</v>
      </c>
      <c r="C8" s="99" t="s">
        <v>46</v>
      </c>
      <c r="D8" s="98" t="s">
        <v>42</v>
      </c>
      <c r="E8" s="98" t="s">
        <v>47</v>
      </c>
      <c r="F8" s="120">
        <v>75331</v>
      </c>
      <c r="G8" s="120">
        <v>0</v>
      </c>
      <c r="H8" s="120"/>
      <c r="I8" s="120">
        <v>26756</v>
      </c>
      <c r="J8" s="120">
        <v>0</v>
      </c>
      <c r="K8" s="120"/>
      <c r="L8" s="120">
        <v>3405</v>
      </c>
      <c r="M8" s="120"/>
      <c r="N8" s="120">
        <v>2821</v>
      </c>
      <c r="O8" s="120"/>
      <c r="P8" s="120">
        <v>16272</v>
      </c>
      <c r="Q8" s="120"/>
      <c r="R8" s="120"/>
      <c r="S8" s="120">
        <v>0</v>
      </c>
      <c r="T8" s="120">
        <v>0</v>
      </c>
      <c r="U8" s="120">
        <f t="shared" si="0"/>
        <v>124585</v>
      </c>
      <c r="V8" s="120">
        <v>74</v>
      </c>
      <c r="W8" s="120">
        <v>99</v>
      </c>
      <c r="X8" s="120">
        <v>6</v>
      </c>
      <c r="Y8" s="120">
        <v>0</v>
      </c>
      <c r="Z8" s="120">
        <f t="shared" si="1"/>
        <v>179</v>
      </c>
      <c r="AA8" s="119">
        <v>1603993250</v>
      </c>
      <c r="AB8" s="119">
        <v>454736383.88999999</v>
      </c>
      <c r="AC8" s="119">
        <v>37375800</v>
      </c>
      <c r="AD8" s="153">
        <v>1111881066.1100001</v>
      </c>
      <c r="AE8" s="119"/>
      <c r="AF8" s="119"/>
      <c r="AG8" s="153">
        <f t="shared" si="2"/>
        <v>0</v>
      </c>
      <c r="AH8" s="125"/>
      <c r="AI8" s="39"/>
    </row>
    <row r="9" spans="1:35" ht="16.5" thickTop="1" thickBot="1" x14ac:dyDescent="0.3">
      <c r="A9" s="98">
        <v>2022</v>
      </c>
      <c r="B9" s="98" t="s">
        <v>94</v>
      </c>
      <c r="C9" s="99" t="s">
        <v>90</v>
      </c>
      <c r="D9" s="98" t="s">
        <v>181</v>
      </c>
      <c r="E9" s="98" t="s">
        <v>49</v>
      </c>
      <c r="F9" s="120">
        <v>17833</v>
      </c>
      <c r="G9" s="120">
        <v>0</v>
      </c>
      <c r="H9" s="120"/>
      <c r="I9" s="120">
        <v>4084</v>
      </c>
      <c r="J9" s="120">
        <v>0</v>
      </c>
      <c r="K9" s="120"/>
      <c r="L9" s="120">
        <v>844</v>
      </c>
      <c r="M9" s="120"/>
      <c r="N9" s="120">
        <v>661</v>
      </c>
      <c r="O9" s="120"/>
      <c r="P9" s="120">
        <v>1346</v>
      </c>
      <c r="Q9" s="120"/>
      <c r="R9" s="120"/>
      <c r="S9" s="120">
        <v>0</v>
      </c>
      <c r="T9" s="120">
        <v>0</v>
      </c>
      <c r="U9" s="120">
        <f t="shared" si="0"/>
        <v>24768</v>
      </c>
      <c r="V9" s="120">
        <v>2</v>
      </c>
      <c r="W9" s="120">
        <v>136</v>
      </c>
      <c r="X9" s="120">
        <v>8</v>
      </c>
      <c r="Y9" s="120">
        <v>21</v>
      </c>
      <c r="Z9" s="120">
        <f t="shared" si="1"/>
        <v>167</v>
      </c>
      <c r="AA9" s="119">
        <v>276862500</v>
      </c>
      <c r="AB9" s="119">
        <v>77836903.659999996</v>
      </c>
      <c r="AC9" s="119">
        <v>7430400</v>
      </c>
      <c r="AD9" s="153">
        <v>191595196.34</v>
      </c>
      <c r="AE9" s="119"/>
      <c r="AF9" s="119"/>
      <c r="AG9" s="153">
        <f t="shared" si="2"/>
        <v>0</v>
      </c>
      <c r="AH9" s="125"/>
      <c r="AI9" s="39"/>
    </row>
    <row r="10" spans="1:35" ht="16.5" thickTop="1" thickBot="1" x14ac:dyDescent="0.3">
      <c r="A10" s="98">
        <v>2022</v>
      </c>
      <c r="B10" s="98" t="s">
        <v>94</v>
      </c>
      <c r="C10" s="99" t="s">
        <v>51</v>
      </c>
      <c r="D10" s="98" t="s">
        <v>9</v>
      </c>
      <c r="E10" s="98" t="s">
        <v>52</v>
      </c>
      <c r="F10" s="120">
        <v>149109</v>
      </c>
      <c r="G10" s="120">
        <v>0</v>
      </c>
      <c r="H10" s="120"/>
      <c r="I10" s="120">
        <v>18879</v>
      </c>
      <c r="J10" s="120">
        <v>0</v>
      </c>
      <c r="K10" s="120"/>
      <c r="L10" s="120">
        <v>1510</v>
      </c>
      <c r="M10" s="120"/>
      <c r="N10" s="120">
        <v>329</v>
      </c>
      <c r="O10" s="120"/>
      <c r="P10" s="120">
        <v>409</v>
      </c>
      <c r="Q10" s="120"/>
      <c r="R10" s="120"/>
      <c r="S10" s="120">
        <v>0</v>
      </c>
      <c r="T10" s="120">
        <v>0</v>
      </c>
      <c r="U10" s="120">
        <f t="shared" si="0"/>
        <v>170236</v>
      </c>
      <c r="V10" s="120">
        <v>13</v>
      </c>
      <c r="W10" s="120">
        <v>3</v>
      </c>
      <c r="X10" s="120">
        <v>0</v>
      </c>
      <c r="Y10" s="120">
        <v>0</v>
      </c>
      <c r="Z10" s="120">
        <f t="shared" si="1"/>
        <v>16</v>
      </c>
      <c r="AA10" s="119">
        <v>1562885050</v>
      </c>
      <c r="AB10" s="119">
        <v>439098051.76999998</v>
      </c>
      <c r="AC10" s="119">
        <v>51072300</v>
      </c>
      <c r="AD10" s="153">
        <v>1072714698.23</v>
      </c>
      <c r="AE10" s="119"/>
      <c r="AF10" s="119"/>
      <c r="AG10" s="153">
        <f t="shared" si="2"/>
        <v>0</v>
      </c>
      <c r="AH10" s="125"/>
      <c r="AI10" s="39"/>
    </row>
    <row r="11" spans="1:35" ht="16.5" thickTop="1" thickBot="1" x14ac:dyDescent="0.3">
      <c r="A11" s="98">
        <v>2022</v>
      </c>
      <c r="B11" s="98" t="s">
        <v>94</v>
      </c>
      <c r="C11" s="99" t="s">
        <v>91</v>
      </c>
      <c r="D11" s="98" t="s">
        <v>53</v>
      </c>
      <c r="E11" s="98" t="s">
        <v>54</v>
      </c>
      <c r="F11" s="120">
        <v>23631</v>
      </c>
      <c r="G11" s="120">
        <v>0</v>
      </c>
      <c r="H11" s="120"/>
      <c r="I11" s="120">
        <v>7251</v>
      </c>
      <c r="J11" s="120">
        <v>0</v>
      </c>
      <c r="K11" s="120"/>
      <c r="L11" s="120">
        <v>435</v>
      </c>
      <c r="M11" s="120"/>
      <c r="N11" s="120">
        <v>308</v>
      </c>
      <c r="O11" s="120"/>
      <c r="P11" s="120">
        <v>468</v>
      </c>
      <c r="Q11" s="120"/>
      <c r="R11" s="120"/>
      <c r="S11" s="120">
        <v>0</v>
      </c>
      <c r="T11" s="120">
        <v>0</v>
      </c>
      <c r="U11" s="120">
        <f t="shared" si="0"/>
        <v>32093</v>
      </c>
      <c r="V11" s="120">
        <v>2</v>
      </c>
      <c r="W11" s="120">
        <v>2</v>
      </c>
      <c r="X11" s="120">
        <v>0</v>
      </c>
      <c r="Y11" s="120">
        <v>0</v>
      </c>
      <c r="Z11" s="120">
        <f t="shared" si="1"/>
        <v>4</v>
      </c>
      <c r="AA11" s="119">
        <v>312240400</v>
      </c>
      <c r="AB11" s="119">
        <v>87911837.269999996</v>
      </c>
      <c r="AC11" s="119">
        <v>9627900</v>
      </c>
      <c r="AD11" s="153">
        <v>214700662.73000002</v>
      </c>
      <c r="AE11" s="119"/>
      <c r="AF11" s="119"/>
      <c r="AG11" s="153">
        <f t="shared" si="2"/>
        <v>0</v>
      </c>
      <c r="AH11" s="125"/>
      <c r="AI11" s="39"/>
    </row>
    <row r="12" spans="1:35" ht="16.5" thickTop="1" thickBot="1" x14ac:dyDescent="0.3">
      <c r="A12" s="98">
        <v>2022</v>
      </c>
      <c r="B12" s="98" t="s">
        <v>94</v>
      </c>
      <c r="C12" s="99" t="s">
        <v>92</v>
      </c>
      <c r="D12" s="98" t="s">
        <v>6</v>
      </c>
      <c r="E12" s="98" t="s">
        <v>61</v>
      </c>
      <c r="F12" s="120">
        <v>88966</v>
      </c>
      <c r="G12" s="120">
        <v>1847</v>
      </c>
      <c r="H12" s="120"/>
      <c r="I12" s="120">
        <v>31561</v>
      </c>
      <c r="J12" s="120">
        <v>0</v>
      </c>
      <c r="K12" s="120"/>
      <c r="L12" s="120">
        <v>5324</v>
      </c>
      <c r="M12" s="120"/>
      <c r="N12" s="120">
        <v>6414</v>
      </c>
      <c r="O12" s="120"/>
      <c r="P12" s="120">
        <v>15135</v>
      </c>
      <c r="Q12" s="120"/>
      <c r="R12" s="120"/>
      <c r="S12" s="120">
        <v>0</v>
      </c>
      <c r="T12" s="120">
        <v>0</v>
      </c>
      <c r="U12" s="120">
        <f t="shared" si="0"/>
        <v>149247</v>
      </c>
      <c r="V12" s="120">
        <v>44</v>
      </c>
      <c r="W12" s="120">
        <v>312</v>
      </c>
      <c r="X12" s="120">
        <v>41</v>
      </c>
      <c r="Y12" s="120">
        <v>0</v>
      </c>
      <c r="Z12" s="120">
        <f t="shared" si="1"/>
        <v>397</v>
      </c>
      <c r="AA12" s="119">
        <v>1890323000</v>
      </c>
      <c r="AB12" s="119">
        <v>534938585.45999998</v>
      </c>
      <c r="AC12" s="119">
        <v>44774700</v>
      </c>
      <c r="AD12" s="153">
        <v>1310609714.54</v>
      </c>
      <c r="AE12" s="119"/>
      <c r="AF12" s="119"/>
      <c r="AG12" s="153">
        <f t="shared" si="2"/>
        <v>0</v>
      </c>
      <c r="AH12" s="125"/>
      <c r="AI12" s="39"/>
    </row>
    <row r="13" spans="1:35" ht="16.5" thickTop="1" thickBot="1" x14ac:dyDescent="0.3">
      <c r="A13" s="98">
        <v>2022</v>
      </c>
      <c r="B13" s="98" t="s">
        <v>94</v>
      </c>
      <c r="C13" s="99" t="s">
        <v>93</v>
      </c>
      <c r="D13" s="98" t="s">
        <v>181</v>
      </c>
      <c r="E13" s="98" t="s">
        <v>62</v>
      </c>
      <c r="F13" s="120">
        <v>16926</v>
      </c>
      <c r="G13" s="120">
        <v>2669</v>
      </c>
      <c r="H13" s="120"/>
      <c r="I13" s="120">
        <v>5051</v>
      </c>
      <c r="J13" s="120">
        <v>389</v>
      </c>
      <c r="K13" s="120"/>
      <c r="L13" s="120">
        <v>1864</v>
      </c>
      <c r="M13" s="120"/>
      <c r="N13" s="120">
        <v>1227</v>
      </c>
      <c r="O13" s="120"/>
      <c r="P13" s="120">
        <v>2696</v>
      </c>
      <c r="Q13" s="120"/>
      <c r="R13" s="120"/>
      <c r="S13" s="120">
        <v>0</v>
      </c>
      <c r="T13" s="120">
        <v>0</v>
      </c>
      <c r="U13" s="120">
        <f t="shared" si="0"/>
        <v>30822</v>
      </c>
      <c r="V13" s="120">
        <v>7</v>
      </c>
      <c r="W13" s="120">
        <v>22</v>
      </c>
      <c r="X13" s="120">
        <v>11</v>
      </c>
      <c r="Y13" s="120">
        <v>9</v>
      </c>
      <c r="Z13" s="120">
        <f t="shared" si="1"/>
        <v>49</v>
      </c>
      <c r="AA13" s="119">
        <v>360437400</v>
      </c>
      <c r="AB13" s="119">
        <v>101879450</v>
      </c>
      <c r="AC13" s="119">
        <v>9246600</v>
      </c>
      <c r="AD13" s="153">
        <v>249311350</v>
      </c>
      <c r="AE13" s="119"/>
      <c r="AF13" s="119"/>
      <c r="AG13" s="153">
        <f t="shared" si="2"/>
        <v>0</v>
      </c>
      <c r="AH13" s="125"/>
      <c r="AI13" s="39"/>
    </row>
    <row r="14" spans="1:35" ht="16.5" thickTop="1" thickBot="1" x14ac:dyDescent="0.3">
      <c r="A14" s="98">
        <v>2022</v>
      </c>
      <c r="B14" s="98" t="s">
        <v>94</v>
      </c>
      <c r="C14" s="99" t="s">
        <v>135</v>
      </c>
      <c r="D14" s="98" t="s">
        <v>137</v>
      </c>
      <c r="E14" s="98" t="s">
        <v>139</v>
      </c>
      <c r="F14" s="120">
        <v>67254</v>
      </c>
      <c r="G14" s="120">
        <v>0</v>
      </c>
      <c r="H14" s="120"/>
      <c r="I14" s="120">
        <v>29599</v>
      </c>
      <c r="J14" s="120">
        <v>0</v>
      </c>
      <c r="K14" s="120"/>
      <c r="L14" s="120">
        <v>2281</v>
      </c>
      <c r="M14" s="120"/>
      <c r="N14" s="120">
        <v>3572</v>
      </c>
      <c r="O14" s="120"/>
      <c r="P14" s="120">
        <v>7239</v>
      </c>
      <c r="Q14" s="120"/>
      <c r="R14" s="120"/>
      <c r="S14" s="120">
        <v>0</v>
      </c>
      <c r="T14" s="120">
        <v>0</v>
      </c>
      <c r="U14" s="120">
        <f t="shared" si="0"/>
        <v>109945</v>
      </c>
      <c r="V14" s="120">
        <v>30</v>
      </c>
      <c r="W14" s="120">
        <v>7</v>
      </c>
      <c r="X14" s="120">
        <v>3</v>
      </c>
      <c r="Y14" s="120">
        <v>0</v>
      </c>
      <c r="Z14" s="120">
        <f t="shared" si="1"/>
        <v>40</v>
      </c>
      <c r="AA14" s="119">
        <v>1506972000</v>
      </c>
      <c r="AB14" s="119">
        <v>349242327.77999997</v>
      </c>
      <c r="AC14" s="119">
        <v>32984400</v>
      </c>
      <c r="AD14" s="153">
        <v>1124745272.22</v>
      </c>
      <c r="AE14" s="119"/>
      <c r="AF14" s="119"/>
      <c r="AG14" s="153">
        <f t="shared" si="2"/>
        <v>0</v>
      </c>
      <c r="AH14" s="125"/>
      <c r="AI14" s="39"/>
    </row>
    <row r="15" spans="1:35" ht="16.5" thickTop="1" thickBot="1" x14ac:dyDescent="0.3">
      <c r="A15" s="98">
        <v>2022</v>
      </c>
      <c r="B15" s="98" t="s">
        <v>94</v>
      </c>
      <c r="C15" s="99" t="s">
        <v>204</v>
      </c>
      <c r="D15" s="98" t="s">
        <v>0</v>
      </c>
      <c r="E15" s="98" t="s">
        <v>203</v>
      </c>
      <c r="F15" s="120">
        <v>272090</v>
      </c>
      <c r="G15" s="120">
        <v>2563</v>
      </c>
      <c r="H15" s="120"/>
      <c r="I15" s="120">
        <v>77803</v>
      </c>
      <c r="J15" s="120">
        <v>1557</v>
      </c>
      <c r="K15" s="120"/>
      <c r="L15" s="120">
        <v>11664</v>
      </c>
      <c r="M15" s="120"/>
      <c r="N15" s="120">
        <v>10184</v>
      </c>
      <c r="O15" s="120"/>
      <c r="P15" s="120">
        <v>15747</v>
      </c>
      <c r="Q15" s="120"/>
      <c r="R15" s="120"/>
      <c r="S15" s="120">
        <v>0</v>
      </c>
      <c r="T15" s="120">
        <v>0</v>
      </c>
      <c r="U15" s="120">
        <f t="shared" si="0"/>
        <v>391608</v>
      </c>
      <c r="V15" s="120">
        <v>60</v>
      </c>
      <c r="W15" s="120">
        <v>1114</v>
      </c>
      <c r="X15" s="120">
        <v>7</v>
      </c>
      <c r="Y15" s="120">
        <v>0</v>
      </c>
      <c r="Z15" s="120">
        <f t="shared" si="1"/>
        <v>1181</v>
      </c>
      <c r="AA15" s="119">
        <v>6543634200</v>
      </c>
      <c r="AB15" s="119">
        <v>779676205</v>
      </c>
      <c r="AC15" s="119">
        <v>78321600</v>
      </c>
      <c r="AD15" s="153">
        <v>0</v>
      </c>
      <c r="AE15" s="119">
        <v>5685636395</v>
      </c>
      <c r="AF15" s="119"/>
      <c r="AG15" s="153">
        <f t="shared" si="2"/>
        <v>0</v>
      </c>
      <c r="AH15" s="125" t="s">
        <v>252</v>
      </c>
      <c r="AI15" s="39"/>
    </row>
    <row r="16" spans="1:35" ht="16.5" thickTop="1" thickBot="1" x14ac:dyDescent="0.3">
      <c r="A16" s="98">
        <v>2022</v>
      </c>
      <c r="B16" s="98" t="s">
        <v>94</v>
      </c>
      <c r="C16" s="99" t="s">
        <v>228</v>
      </c>
      <c r="D16" s="98" t="s">
        <v>4</v>
      </c>
      <c r="E16" s="98" t="s">
        <v>226</v>
      </c>
      <c r="F16" s="128">
        <v>70269</v>
      </c>
      <c r="G16" s="128">
        <v>44</v>
      </c>
      <c r="H16" s="128"/>
      <c r="I16" s="128">
        <v>31116</v>
      </c>
      <c r="J16" s="128">
        <v>301</v>
      </c>
      <c r="K16" s="128"/>
      <c r="L16" s="128">
        <v>9249</v>
      </c>
      <c r="M16" s="128"/>
      <c r="N16" s="128">
        <v>5806</v>
      </c>
      <c r="O16" s="128"/>
      <c r="P16" s="128">
        <v>19757</v>
      </c>
      <c r="Q16" s="128"/>
      <c r="R16" s="128"/>
      <c r="S16" s="128">
        <v>0</v>
      </c>
      <c r="T16" s="128">
        <v>0</v>
      </c>
      <c r="U16" s="120">
        <f t="shared" si="0"/>
        <v>136542</v>
      </c>
      <c r="V16" s="128">
        <v>56</v>
      </c>
      <c r="W16" s="128">
        <v>165</v>
      </c>
      <c r="X16" s="128">
        <v>12</v>
      </c>
      <c r="Y16" s="128">
        <v>0</v>
      </c>
      <c r="Z16" s="120">
        <f t="shared" si="1"/>
        <v>233</v>
      </c>
      <c r="AA16" s="129">
        <v>1914769550</v>
      </c>
      <c r="AB16" s="129">
        <v>543730710.63999999</v>
      </c>
      <c r="AC16" s="129">
        <v>40965000</v>
      </c>
      <c r="AD16" s="129">
        <v>1330073839.3600001</v>
      </c>
      <c r="AE16" s="119"/>
      <c r="AF16" s="119"/>
      <c r="AG16" s="153">
        <f t="shared" si="2"/>
        <v>0</v>
      </c>
      <c r="AH16" s="125"/>
      <c r="AI16" s="39"/>
    </row>
    <row r="17" spans="1:35" ht="16.5" thickTop="1" thickBot="1" x14ac:dyDescent="0.3">
      <c r="A17" s="98">
        <v>2022</v>
      </c>
      <c r="B17" s="98" t="s">
        <v>94</v>
      </c>
      <c r="C17" s="99" t="s">
        <v>229</v>
      </c>
      <c r="D17" s="98" t="s">
        <v>227</v>
      </c>
      <c r="E17" s="98" t="s">
        <v>225</v>
      </c>
      <c r="F17" s="128">
        <v>93215</v>
      </c>
      <c r="G17" s="128">
        <v>25</v>
      </c>
      <c r="H17" s="128"/>
      <c r="I17" s="128">
        <v>32379</v>
      </c>
      <c r="J17" s="128">
        <v>270</v>
      </c>
      <c r="K17" s="128"/>
      <c r="L17" s="128">
        <v>9444</v>
      </c>
      <c r="M17" s="128"/>
      <c r="N17" s="128">
        <v>6806</v>
      </c>
      <c r="O17" s="128"/>
      <c r="P17" s="128">
        <v>19427</v>
      </c>
      <c r="Q17" s="128"/>
      <c r="R17" s="128"/>
      <c r="S17" s="128">
        <v>0</v>
      </c>
      <c r="T17" s="128">
        <v>0</v>
      </c>
      <c r="U17" s="120">
        <f t="shared" si="0"/>
        <v>161566</v>
      </c>
      <c r="V17" s="128">
        <v>77</v>
      </c>
      <c r="W17" s="128">
        <v>220</v>
      </c>
      <c r="X17" s="128">
        <v>16</v>
      </c>
      <c r="Y17" s="128">
        <v>0</v>
      </c>
      <c r="Z17" s="120">
        <f t="shared" si="1"/>
        <v>313</v>
      </c>
      <c r="AA17" s="129">
        <v>2156103750</v>
      </c>
      <c r="AB17" s="129">
        <v>611378108.94000006</v>
      </c>
      <c r="AC17" s="129">
        <v>48471300</v>
      </c>
      <c r="AD17" s="129">
        <v>1496254341.0599999</v>
      </c>
      <c r="AE17" s="119"/>
      <c r="AF17" s="119"/>
      <c r="AG17" s="153">
        <f t="shared" si="2"/>
        <v>0</v>
      </c>
      <c r="AH17" s="125"/>
      <c r="AI17" s="39"/>
    </row>
    <row r="18" spans="1:35" ht="16.5" thickTop="1" thickBot="1" x14ac:dyDescent="0.3">
      <c r="A18" s="98">
        <v>2022</v>
      </c>
      <c r="B18" s="98" t="s">
        <v>94</v>
      </c>
      <c r="C18" s="132" t="s">
        <v>153</v>
      </c>
      <c r="D18" s="98" t="s">
        <v>12</v>
      </c>
      <c r="E18" s="98" t="s">
        <v>148</v>
      </c>
      <c r="F18" s="120">
        <v>254091</v>
      </c>
      <c r="G18" s="120">
        <v>0</v>
      </c>
      <c r="H18" s="120"/>
      <c r="I18" s="120">
        <v>66643</v>
      </c>
      <c r="J18" s="120">
        <v>0</v>
      </c>
      <c r="K18" s="120"/>
      <c r="L18" s="120">
        <v>13853</v>
      </c>
      <c r="M18" s="120">
        <v>0</v>
      </c>
      <c r="N18" s="120">
        <v>7324</v>
      </c>
      <c r="O18" s="120">
        <v>0</v>
      </c>
      <c r="P18" s="120">
        <v>13210</v>
      </c>
      <c r="Q18" s="120">
        <v>0</v>
      </c>
      <c r="R18" s="120">
        <v>0</v>
      </c>
      <c r="S18" s="120">
        <v>0</v>
      </c>
      <c r="T18" s="120">
        <v>0</v>
      </c>
      <c r="U18" s="120">
        <f t="shared" si="0"/>
        <v>355121</v>
      </c>
      <c r="V18" s="120">
        <v>93</v>
      </c>
      <c r="W18" s="120">
        <v>237</v>
      </c>
      <c r="X18" s="120">
        <v>6</v>
      </c>
      <c r="Y18" s="120">
        <v>0</v>
      </c>
      <c r="Z18" s="120">
        <f t="shared" si="1"/>
        <v>336</v>
      </c>
      <c r="AA18" s="119">
        <v>3937586900</v>
      </c>
      <c r="AB18" s="119">
        <v>645602315.63</v>
      </c>
      <c r="AC18" s="119">
        <v>106536300</v>
      </c>
      <c r="AD18" s="119">
        <v>3185448284.3699999</v>
      </c>
      <c r="AE18" s="119"/>
      <c r="AF18" s="119"/>
      <c r="AG18" s="153">
        <f t="shared" si="2"/>
        <v>0</v>
      </c>
      <c r="AH18" s="125"/>
      <c r="AI18" s="39"/>
    </row>
    <row r="19" spans="1:35" ht="16.5" thickTop="1" thickBot="1" x14ac:dyDescent="0.3">
      <c r="A19" s="98">
        <v>2022</v>
      </c>
      <c r="B19" s="98" t="s">
        <v>94</v>
      </c>
      <c r="C19" s="99" t="s">
        <v>154</v>
      </c>
      <c r="D19" s="98" t="s">
        <v>9</v>
      </c>
      <c r="E19" s="98" t="s">
        <v>149</v>
      </c>
      <c r="F19" s="120">
        <v>89093</v>
      </c>
      <c r="G19" s="120">
        <v>793</v>
      </c>
      <c r="H19" s="120"/>
      <c r="I19" s="120">
        <v>28173</v>
      </c>
      <c r="J19" s="120">
        <v>0</v>
      </c>
      <c r="K19" s="120"/>
      <c r="L19" s="120">
        <v>2905</v>
      </c>
      <c r="M19" s="120">
        <v>0</v>
      </c>
      <c r="N19" s="120">
        <v>2977</v>
      </c>
      <c r="O19" s="120">
        <v>0</v>
      </c>
      <c r="P19" s="120">
        <v>6532</v>
      </c>
      <c r="Q19" s="120">
        <v>0</v>
      </c>
      <c r="R19" s="120">
        <v>0</v>
      </c>
      <c r="S19" s="120">
        <v>0</v>
      </c>
      <c r="T19" s="120">
        <v>0</v>
      </c>
      <c r="U19" s="120">
        <f t="shared" si="0"/>
        <v>130473</v>
      </c>
      <c r="V19" s="120">
        <v>45</v>
      </c>
      <c r="W19" s="120">
        <v>265</v>
      </c>
      <c r="X19" s="120">
        <v>5</v>
      </c>
      <c r="Y19" s="120">
        <v>0</v>
      </c>
      <c r="Z19" s="120">
        <f t="shared" si="1"/>
        <v>315</v>
      </c>
      <c r="AA19" s="119">
        <v>1458476800</v>
      </c>
      <c r="AB19" s="119">
        <v>238916604.38</v>
      </c>
      <c r="AC19" s="119">
        <v>39141900</v>
      </c>
      <c r="AD19" s="119">
        <v>1180418295.6199999</v>
      </c>
      <c r="AE19" s="119"/>
      <c r="AF19" s="119"/>
      <c r="AG19" s="153">
        <f t="shared" si="2"/>
        <v>0</v>
      </c>
      <c r="AH19" s="125"/>
      <c r="AI19" s="39"/>
    </row>
    <row r="20" spans="1:35" ht="16.5" thickTop="1" thickBot="1" x14ac:dyDescent="0.3">
      <c r="A20" s="98">
        <v>2022</v>
      </c>
      <c r="B20" s="98" t="s">
        <v>94</v>
      </c>
      <c r="C20" s="99" t="s">
        <v>155</v>
      </c>
      <c r="D20" s="98" t="s">
        <v>42</v>
      </c>
      <c r="E20" s="98" t="s">
        <v>150</v>
      </c>
      <c r="F20" s="120">
        <v>111868</v>
      </c>
      <c r="G20" s="120">
        <v>6645</v>
      </c>
      <c r="H20" s="120"/>
      <c r="I20" s="120">
        <v>36101</v>
      </c>
      <c r="J20" s="120">
        <v>0</v>
      </c>
      <c r="K20" s="120"/>
      <c r="L20" s="120">
        <v>3919</v>
      </c>
      <c r="M20" s="120">
        <v>0</v>
      </c>
      <c r="N20" s="120">
        <v>4053</v>
      </c>
      <c r="O20" s="120">
        <v>0</v>
      </c>
      <c r="P20" s="120">
        <v>14766</v>
      </c>
      <c r="Q20" s="120">
        <v>0</v>
      </c>
      <c r="R20" s="120">
        <v>0</v>
      </c>
      <c r="S20" s="120">
        <v>0</v>
      </c>
      <c r="T20" s="120">
        <v>0</v>
      </c>
      <c r="U20" s="120">
        <f t="shared" si="0"/>
        <v>177352</v>
      </c>
      <c r="V20" s="120">
        <v>75</v>
      </c>
      <c r="W20" s="120">
        <v>318</v>
      </c>
      <c r="X20" s="120">
        <v>7</v>
      </c>
      <c r="Y20" s="120">
        <v>0</v>
      </c>
      <c r="Z20" s="120">
        <f t="shared" si="1"/>
        <v>400</v>
      </c>
      <c r="AA20" s="119">
        <v>2096019600</v>
      </c>
      <c r="AB20" s="119">
        <v>343947346.88</v>
      </c>
      <c r="AC20" s="119">
        <v>53205600</v>
      </c>
      <c r="AD20" s="119">
        <v>1698866653.1199999</v>
      </c>
      <c r="AE20" s="119"/>
      <c r="AF20" s="119"/>
      <c r="AG20" s="153">
        <f t="shared" si="2"/>
        <v>0</v>
      </c>
      <c r="AH20" s="125"/>
      <c r="AI20" s="39"/>
    </row>
    <row r="21" spans="1:35" ht="16.5" thickTop="1" thickBot="1" x14ac:dyDescent="0.3">
      <c r="A21" s="98">
        <v>2022</v>
      </c>
      <c r="B21" s="98" t="s">
        <v>94</v>
      </c>
      <c r="C21" s="99" t="s">
        <v>156</v>
      </c>
      <c r="D21" s="98" t="s">
        <v>42</v>
      </c>
      <c r="E21" s="98" t="s">
        <v>151</v>
      </c>
      <c r="F21" s="120">
        <v>137493</v>
      </c>
      <c r="G21" s="120">
        <v>0</v>
      </c>
      <c r="H21" s="120"/>
      <c r="I21" s="120">
        <v>42470</v>
      </c>
      <c r="J21" s="120">
        <v>0</v>
      </c>
      <c r="K21" s="120"/>
      <c r="L21" s="120">
        <v>4291</v>
      </c>
      <c r="M21" s="120">
        <v>0</v>
      </c>
      <c r="N21" s="120">
        <v>4141</v>
      </c>
      <c r="O21" s="120">
        <v>0</v>
      </c>
      <c r="P21" s="120">
        <v>15081</v>
      </c>
      <c r="Q21" s="120">
        <v>0</v>
      </c>
      <c r="R21" s="120">
        <v>0</v>
      </c>
      <c r="S21" s="120">
        <v>0</v>
      </c>
      <c r="T21" s="120">
        <v>0</v>
      </c>
      <c r="U21" s="120">
        <f t="shared" si="0"/>
        <v>203476</v>
      </c>
      <c r="V21" s="120">
        <v>71</v>
      </c>
      <c r="W21" s="120">
        <v>360</v>
      </c>
      <c r="X21" s="120">
        <v>6</v>
      </c>
      <c r="Y21" s="120">
        <v>0</v>
      </c>
      <c r="Z21" s="120">
        <f t="shared" si="1"/>
        <v>437</v>
      </c>
      <c r="AA21" s="119">
        <v>2403279750</v>
      </c>
      <c r="AB21" s="119">
        <v>394224772.5</v>
      </c>
      <c r="AC21" s="119">
        <v>61042800</v>
      </c>
      <c r="AD21" s="119">
        <v>1948012177.5</v>
      </c>
      <c r="AE21" s="119"/>
      <c r="AF21" s="119"/>
      <c r="AG21" s="153">
        <f t="shared" si="2"/>
        <v>0</v>
      </c>
      <c r="AH21" s="125"/>
      <c r="AI21" s="39"/>
    </row>
    <row r="22" spans="1:35" ht="16.5" thickTop="1" thickBot="1" x14ac:dyDescent="0.3">
      <c r="A22" s="98">
        <v>2022</v>
      </c>
      <c r="B22" s="98" t="s">
        <v>94</v>
      </c>
      <c r="C22" s="99" t="s">
        <v>157</v>
      </c>
      <c r="D22" s="98" t="s">
        <v>42</v>
      </c>
      <c r="E22" s="98" t="s">
        <v>152</v>
      </c>
      <c r="F22" s="120">
        <v>137552</v>
      </c>
      <c r="G22" s="120">
        <v>0</v>
      </c>
      <c r="H22" s="120"/>
      <c r="I22" s="120">
        <v>46419</v>
      </c>
      <c r="J22" s="120">
        <v>0</v>
      </c>
      <c r="K22" s="120"/>
      <c r="L22" s="120">
        <v>8749</v>
      </c>
      <c r="M22" s="120">
        <v>0</v>
      </c>
      <c r="N22" s="120">
        <v>4464</v>
      </c>
      <c r="O22" s="120">
        <v>0</v>
      </c>
      <c r="P22" s="120">
        <v>14996</v>
      </c>
      <c r="Q22" s="120">
        <v>0</v>
      </c>
      <c r="R22" s="120">
        <v>0</v>
      </c>
      <c r="S22" s="120">
        <v>0</v>
      </c>
      <c r="T22" s="120">
        <v>0</v>
      </c>
      <c r="U22" s="120">
        <f t="shared" si="0"/>
        <v>212180</v>
      </c>
      <c r="V22" s="120">
        <v>74</v>
      </c>
      <c r="W22" s="120">
        <v>358</v>
      </c>
      <c r="X22" s="120">
        <v>7</v>
      </c>
      <c r="Y22" s="120">
        <v>0</v>
      </c>
      <c r="Z22" s="120">
        <f t="shared" si="1"/>
        <v>439</v>
      </c>
      <c r="AA22" s="119">
        <v>2559781950</v>
      </c>
      <c r="AB22" s="119">
        <v>420365531.25</v>
      </c>
      <c r="AC22" s="119">
        <v>63654000</v>
      </c>
      <c r="AD22" s="119">
        <v>2075762418.75</v>
      </c>
      <c r="AE22" s="119"/>
      <c r="AF22" s="119"/>
      <c r="AG22" s="153">
        <f t="shared" si="2"/>
        <v>0</v>
      </c>
      <c r="AH22" s="125"/>
      <c r="AI22" s="39"/>
    </row>
    <row r="23" spans="1:35" ht="16.5" thickTop="1" thickBot="1" x14ac:dyDescent="0.3">
      <c r="A23" s="98">
        <v>2022</v>
      </c>
      <c r="B23" s="98" t="s">
        <v>94</v>
      </c>
      <c r="C23" s="118">
        <v>44</v>
      </c>
      <c r="D23" s="98" t="s">
        <v>42</v>
      </c>
      <c r="E23" s="117" t="s">
        <v>158</v>
      </c>
      <c r="F23" s="120">
        <v>109638</v>
      </c>
      <c r="G23" s="120">
        <v>0</v>
      </c>
      <c r="H23" s="120"/>
      <c r="I23" s="120">
        <v>40122</v>
      </c>
      <c r="J23" s="120">
        <v>0</v>
      </c>
      <c r="K23" s="120"/>
      <c r="L23" s="120">
        <v>11410</v>
      </c>
      <c r="M23" s="120">
        <v>0</v>
      </c>
      <c r="N23" s="120">
        <v>13034</v>
      </c>
      <c r="O23" s="120">
        <v>0</v>
      </c>
      <c r="P23" s="120">
        <v>39742</v>
      </c>
      <c r="Q23" s="120">
        <v>0</v>
      </c>
      <c r="R23" s="120">
        <v>0</v>
      </c>
      <c r="S23" s="120">
        <v>0</v>
      </c>
      <c r="T23" s="120">
        <v>0</v>
      </c>
      <c r="U23" s="120">
        <f t="shared" si="0"/>
        <v>213946</v>
      </c>
      <c r="V23" s="120">
        <v>99</v>
      </c>
      <c r="W23" s="120">
        <v>543</v>
      </c>
      <c r="X23" s="120">
        <v>89</v>
      </c>
      <c r="Y23" s="120">
        <v>0</v>
      </c>
      <c r="Z23" s="120">
        <f t="shared" si="1"/>
        <v>731</v>
      </c>
      <c r="AA23" s="119">
        <v>4644361400</v>
      </c>
      <c r="AB23" s="119">
        <v>774921195</v>
      </c>
      <c r="AC23" s="119">
        <v>42789200</v>
      </c>
      <c r="AD23" s="119">
        <v>3826651005</v>
      </c>
      <c r="AE23" s="119"/>
      <c r="AF23" s="119"/>
      <c r="AG23" s="153">
        <f t="shared" si="2"/>
        <v>0</v>
      </c>
      <c r="AH23" s="125"/>
      <c r="AI23" s="39"/>
    </row>
    <row r="24" spans="1:35" ht="16.5" thickTop="1" thickBot="1" x14ac:dyDescent="0.3">
      <c r="A24" s="98">
        <v>2022</v>
      </c>
      <c r="B24" s="98" t="s">
        <v>94</v>
      </c>
      <c r="C24" s="118">
        <v>45</v>
      </c>
      <c r="D24" s="98" t="s">
        <v>42</v>
      </c>
      <c r="E24" s="117" t="s">
        <v>159</v>
      </c>
      <c r="F24" s="120">
        <v>134232</v>
      </c>
      <c r="G24" s="120">
        <v>0</v>
      </c>
      <c r="H24" s="120"/>
      <c r="I24" s="120">
        <v>52481</v>
      </c>
      <c r="J24" s="120">
        <v>0</v>
      </c>
      <c r="K24" s="120"/>
      <c r="L24" s="120">
        <v>12393</v>
      </c>
      <c r="M24" s="120">
        <v>0</v>
      </c>
      <c r="N24" s="120">
        <v>14816</v>
      </c>
      <c r="O24" s="120">
        <v>0</v>
      </c>
      <c r="P24" s="120">
        <v>42381</v>
      </c>
      <c r="Q24" s="120">
        <v>0</v>
      </c>
      <c r="R24" s="120">
        <v>0</v>
      </c>
      <c r="S24" s="120">
        <v>0</v>
      </c>
      <c r="T24" s="120">
        <v>0</v>
      </c>
      <c r="U24" s="120">
        <f t="shared" si="0"/>
        <v>256303</v>
      </c>
      <c r="V24" s="120">
        <v>117</v>
      </c>
      <c r="W24" s="120">
        <v>554</v>
      </c>
      <c r="X24" s="120">
        <v>92</v>
      </c>
      <c r="Y24" s="120">
        <v>0</v>
      </c>
      <c r="Z24" s="120">
        <f t="shared" si="1"/>
        <v>763</v>
      </c>
      <c r="AA24" s="119">
        <v>5333808700</v>
      </c>
      <c r="AB24" s="119">
        <v>889711020</v>
      </c>
      <c r="AC24" s="119">
        <v>51260600</v>
      </c>
      <c r="AD24" s="119">
        <v>4392837080</v>
      </c>
      <c r="AE24" s="119"/>
      <c r="AF24" s="119"/>
      <c r="AG24" s="153">
        <f t="shared" si="2"/>
        <v>0</v>
      </c>
      <c r="AH24" s="125"/>
      <c r="AI24" s="39"/>
    </row>
    <row r="25" spans="1:35" ht="16.5" thickTop="1" thickBot="1" x14ac:dyDescent="0.3">
      <c r="A25" s="98">
        <v>2022</v>
      </c>
      <c r="B25" s="98" t="s">
        <v>94</v>
      </c>
      <c r="C25" s="118">
        <v>46</v>
      </c>
      <c r="D25" s="98" t="s">
        <v>42</v>
      </c>
      <c r="E25" s="117" t="s">
        <v>160</v>
      </c>
      <c r="F25" s="120">
        <v>98806</v>
      </c>
      <c r="G25" s="120">
        <v>0</v>
      </c>
      <c r="H25" s="120"/>
      <c r="I25" s="120">
        <v>35483</v>
      </c>
      <c r="J25" s="120">
        <v>0</v>
      </c>
      <c r="K25" s="120"/>
      <c r="L25" s="120">
        <v>11290</v>
      </c>
      <c r="M25" s="120">
        <v>0</v>
      </c>
      <c r="N25" s="120">
        <v>13388</v>
      </c>
      <c r="O25" s="120">
        <v>0</v>
      </c>
      <c r="P25" s="120">
        <v>41793</v>
      </c>
      <c r="Q25" s="120">
        <v>0</v>
      </c>
      <c r="R25" s="120">
        <v>0</v>
      </c>
      <c r="S25" s="120">
        <v>0</v>
      </c>
      <c r="T25" s="120">
        <v>0</v>
      </c>
      <c r="U25" s="120">
        <f t="shared" si="0"/>
        <v>200760</v>
      </c>
      <c r="V25" s="120">
        <v>62</v>
      </c>
      <c r="W25" s="120">
        <v>519</v>
      </c>
      <c r="X25" s="120">
        <v>91</v>
      </c>
      <c r="Y25" s="120">
        <v>0</v>
      </c>
      <c r="Z25" s="120">
        <f t="shared" si="1"/>
        <v>672</v>
      </c>
      <c r="AA25" s="119">
        <v>4559726500</v>
      </c>
      <c r="AB25" s="119">
        <v>761303086.88</v>
      </c>
      <c r="AC25" s="119">
        <v>40152000</v>
      </c>
      <c r="AD25" s="119">
        <v>3758271413.1199999</v>
      </c>
      <c r="AE25" s="119"/>
      <c r="AF25" s="119"/>
      <c r="AG25" s="153">
        <f t="shared" si="2"/>
        <v>0</v>
      </c>
      <c r="AH25" s="125"/>
      <c r="AI25" s="39"/>
    </row>
    <row r="26" spans="1:35" ht="16.5" thickTop="1" thickBot="1" x14ac:dyDescent="0.3">
      <c r="A26" s="98">
        <v>2022</v>
      </c>
      <c r="B26" s="98" t="s">
        <v>94</v>
      </c>
      <c r="C26" s="118">
        <v>47</v>
      </c>
      <c r="D26" s="97" t="s">
        <v>165</v>
      </c>
      <c r="E26" s="117" t="s">
        <v>161</v>
      </c>
      <c r="F26" s="120">
        <v>176396</v>
      </c>
      <c r="G26" s="120">
        <v>0</v>
      </c>
      <c r="H26" s="120"/>
      <c r="I26" s="120">
        <v>60062</v>
      </c>
      <c r="J26" s="120">
        <v>0</v>
      </c>
      <c r="K26" s="120"/>
      <c r="L26" s="120">
        <v>14695</v>
      </c>
      <c r="M26" s="120">
        <v>0</v>
      </c>
      <c r="N26" s="120">
        <v>17417</v>
      </c>
      <c r="O26" s="120">
        <v>0</v>
      </c>
      <c r="P26" s="120">
        <v>59123</v>
      </c>
      <c r="Q26" s="120">
        <v>0</v>
      </c>
      <c r="R26" s="120">
        <v>0</v>
      </c>
      <c r="S26" s="120">
        <v>0</v>
      </c>
      <c r="T26" s="120">
        <v>0</v>
      </c>
      <c r="U26" s="120">
        <f t="shared" si="0"/>
        <v>327693</v>
      </c>
      <c r="V26" s="120">
        <v>103</v>
      </c>
      <c r="W26" s="120">
        <v>558</v>
      </c>
      <c r="X26" s="120">
        <v>84</v>
      </c>
      <c r="Y26" s="120">
        <v>0</v>
      </c>
      <c r="Z26" s="120">
        <f t="shared" si="1"/>
        <v>745</v>
      </c>
      <c r="AA26" s="119">
        <v>5352439100</v>
      </c>
      <c r="AB26" s="119">
        <v>890713935</v>
      </c>
      <c r="AC26" s="119">
        <v>65538600</v>
      </c>
      <c r="AD26" s="119">
        <v>4396186565</v>
      </c>
      <c r="AE26" s="119"/>
      <c r="AF26" s="119"/>
      <c r="AG26" s="153">
        <f t="shared" si="2"/>
        <v>0</v>
      </c>
      <c r="AH26" s="125"/>
      <c r="AI26" s="39"/>
    </row>
    <row r="27" spans="1:35" ht="16.5" thickTop="1" thickBot="1" x14ac:dyDescent="0.3">
      <c r="A27" s="98">
        <v>2022</v>
      </c>
      <c r="B27" s="98" t="s">
        <v>94</v>
      </c>
      <c r="C27" s="118">
        <v>48</v>
      </c>
      <c r="D27" s="97" t="s">
        <v>165</v>
      </c>
      <c r="E27" s="117" t="s">
        <v>162</v>
      </c>
      <c r="F27" s="120">
        <v>165259</v>
      </c>
      <c r="G27" s="120">
        <v>832</v>
      </c>
      <c r="H27" s="120"/>
      <c r="I27" s="120">
        <v>54575</v>
      </c>
      <c r="J27" s="120">
        <v>0</v>
      </c>
      <c r="K27" s="120"/>
      <c r="L27" s="120">
        <v>12905</v>
      </c>
      <c r="M27" s="120">
        <v>50</v>
      </c>
      <c r="N27" s="120">
        <v>14737</v>
      </c>
      <c r="O27" s="120">
        <v>214</v>
      </c>
      <c r="P27" s="120">
        <v>61433</v>
      </c>
      <c r="Q27" s="120">
        <v>0</v>
      </c>
      <c r="R27" s="120">
        <v>3926</v>
      </c>
      <c r="S27" s="120">
        <v>0</v>
      </c>
      <c r="T27" s="120">
        <v>0</v>
      </c>
      <c r="U27" s="120">
        <f t="shared" si="0"/>
        <v>313931</v>
      </c>
      <c r="V27" s="120">
        <v>79</v>
      </c>
      <c r="W27" s="120">
        <v>548</v>
      </c>
      <c r="X27" s="120">
        <v>88</v>
      </c>
      <c r="Y27" s="120">
        <v>0</v>
      </c>
      <c r="Z27" s="120">
        <f t="shared" si="1"/>
        <v>715</v>
      </c>
      <c r="AA27" s="119">
        <v>5207397500</v>
      </c>
      <c r="AB27" s="119">
        <v>866589401.25</v>
      </c>
      <c r="AC27" s="119">
        <v>62786200</v>
      </c>
      <c r="AD27" s="119">
        <v>4278021898.75</v>
      </c>
      <c r="AE27" s="119"/>
      <c r="AF27" s="119"/>
      <c r="AG27" s="153">
        <f t="shared" si="2"/>
        <v>0</v>
      </c>
      <c r="AH27" s="125"/>
      <c r="AI27" s="39"/>
    </row>
    <row r="28" spans="1:35" ht="16.5" thickTop="1" thickBot="1" x14ac:dyDescent="0.3">
      <c r="A28" s="98">
        <v>2022</v>
      </c>
      <c r="B28" s="98" t="s">
        <v>94</v>
      </c>
      <c r="C28" s="118">
        <v>50</v>
      </c>
      <c r="D28" s="97" t="s">
        <v>165</v>
      </c>
      <c r="E28" s="117" t="s">
        <v>164</v>
      </c>
      <c r="F28" s="120">
        <v>57218</v>
      </c>
      <c r="G28" s="120">
        <v>310</v>
      </c>
      <c r="H28" s="120"/>
      <c r="I28" s="120">
        <v>14007</v>
      </c>
      <c r="J28" s="120">
        <v>0</v>
      </c>
      <c r="K28" s="120"/>
      <c r="L28" s="120">
        <v>651</v>
      </c>
      <c r="M28" s="120">
        <v>266</v>
      </c>
      <c r="N28" s="120">
        <v>1118</v>
      </c>
      <c r="O28" s="120">
        <v>232</v>
      </c>
      <c r="P28" s="120">
        <v>8010</v>
      </c>
      <c r="Q28" s="120">
        <v>0</v>
      </c>
      <c r="R28" s="120">
        <v>3949</v>
      </c>
      <c r="S28" s="120">
        <v>0</v>
      </c>
      <c r="T28" s="120">
        <v>0</v>
      </c>
      <c r="U28" s="120">
        <f t="shared" si="0"/>
        <v>85761</v>
      </c>
      <c r="V28" s="120">
        <v>20</v>
      </c>
      <c r="W28" s="120">
        <v>28</v>
      </c>
      <c r="X28" s="120">
        <v>0</v>
      </c>
      <c r="Y28" s="120">
        <v>0</v>
      </c>
      <c r="Z28" s="120">
        <f t="shared" si="1"/>
        <v>48</v>
      </c>
      <c r="AA28" s="119">
        <v>967047400</v>
      </c>
      <c r="AB28" s="119">
        <v>160142906.25</v>
      </c>
      <c r="AC28" s="119">
        <v>17152200</v>
      </c>
      <c r="AD28" s="119">
        <v>789752293.75</v>
      </c>
      <c r="AE28" s="119"/>
      <c r="AF28" s="119"/>
      <c r="AG28" s="153">
        <f t="shared" si="2"/>
        <v>0</v>
      </c>
      <c r="AH28" s="125"/>
      <c r="AI28" s="39"/>
    </row>
    <row r="29" spans="1:35" ht="16.5" thickTop="1" thickBot="1" x14ac:dyDescent="0.3">
      <c r="A29" s="98">
        <v>2022</v>
      </c>
      <c r="B29" s="98" t="s">
        <v>94</v>
      </c>
      <c r="C29" s="118">
        <v>51</v>
      </c>
      <c r="D29" s="97" t="s">
        <v>165</v>
      </c>
      <c r="E29" s="117" t="s">
        <v>166</v>
      </c>
      <c r="F29" s="120">
        <v>106520</v>
      </c>
      <c r="G29" s="120">
        <v>8615</v>
      </c>
      <c r="H29" s="120"/>
      <c r="I29" s="120">
        <v>4823</v>
      </c>
      <c r="J29" s="120">
        <v>0</v>
      </c>
      <c r="K29" s="120"/>
      <c r="L29" s="120">
        <v>6460</v>
      </c>
      <c r="M29" s="120">
        <v>0</v>
      </c>
      <c r="N29" s="120">
        <v>5638</v>
      </c>
      <c r="O29" s="120">
        <v>0</v>
      </c>
      <c r="P29" s="120">
        <v>3368</v>
      </c>
      <c r="Q29" s="120">
        <v>210</v>
      </c>
      <c r="R29" s="120">
        <v>0</v>
      </c>
      <c r="S29" s="120">
        <v>1112</v>
      </c>
      <c r="T29" s="120">
        <v>2751</v>
      </c>
      <c r="U29" s="120">
        <f t="shared" si="0"/>
        <v>139497</v>
      </c>
      <c r="V29" s="120">
        <v>0</v>
      </c>
      <c r="W29" s="120">
        <v>0</v>
      </c>
      <c r="X29" s="120">
        <v>0</v>
      </c>
      <c r="Y29" s="120">
        <v>0</v>
      </c>
      <c r="Z29" s="120">
        <f t="shared" si="1"/>
        <v>0</v>
      </c>
      <c r="AA29" s="119">
        <v>884622600</v>
      </c>
      <c r="AB29" s="119">
        <v>144515863.13</v>
      </c>
      <c r="AC29" s="119">
        <v>27899400</v>
      </c>
      <c r="AD29" s="119">
        <v>712207336.87</v>
      </c>
      <c r="AE29" s="119"/>
      <c r="AF29" s="119"/>
      <c r="AG29" s="153">
        <f t="shared" si="2"/>
        <v>0</v>
      </c>
      <c r="AH29" s="125"/>
      <c r="AI29" s="39"/>
    </row>
    <row r="30" spans="1:35" ht="16.5" thickTop="1" thickBot="1" x14ac:dyDescent="0.3">
      <c r="A30" s="98">
        <v>2022</v>
      </c>
      <c r="B30" s="98" t="s">
        <v>94</v>
      </c>
      <c r="C30" s="118">
        <v>52</v>
      </c>
      <c r="D30" s="97" t="s">
        <v>165</v>
      </c>
      <c r="E30" s="117" t="s">
        <v>167</v>
      </c>
      <c r="F30" s="120">
        <v>49378</v>
      </c>
      <c r="G30" s="120">
        <v>0</v>
      </c>
      <c r="H30" s="120"/>
      <c r="I30" s="120">
        <v>4245</v>
      </c>
      <c r="J30" s="120">
        <v>0</v>
      </c>
      <c r="K30" s="120"/>
      <c r="L30" s="120">
        <v>4163</v>
      </c>
      <c r="M30" s="120">
        <v>0</v>
      </c>
      <c r="N30" s="120">
        <v>4190</v>
      </c>
      <c r="O30" s="120">
        <v>0</v>
      </c>
      <c r="P30" s="120">
        <v>2121</v>
      </c>
      <c r="Q30" s="120">
        <v>237</v>
      </c>
      <c r="R30" s="120">
        <v>0</v>
      </c>
      <c r="S30" s="120">
        <v>945</v>
      </c>
      <c r="T30" s="120">
        <v>2793</v>
      </c>
      <c r="U30" s="120">
        <f t="shared" si="0"/>
        <v>68072</v>
      </c>
      <c r="V30" s="120">
        <v>0</v>
      </c>
      <c r="W30" s="120">
        <v>0</v>
      </c>
      <c r="X30" s="120">
        <v>0</v>
      </c>
      <c r="Y30" s="120">
        <v>0</v>
      </c>
      <c r="Z30" s="120">
        <f t="shared" si="1"/>
        <v>0</v>
      </c>
      <c r="AA30" s="119">
        <v>845268200</v>
      </c>
      <c r="AB30" s="119">
        <v>140302715.63</v>
      </c>
      <c r="AC30" s="119">
        <v>13614400</v>
      </c>
      <c r="AD30" s="119">
        <v>691351084.37</v>
      </c>
      <c r="AE30" s="119"/>
      <c r="AF30" s="119"/>
      <c r="AG30" s="153">
        <f t="shared" si="2"/>
        <v>0</v>
      </c>
      <c r="AH30" s="125"/>
      <c r="AI30" s="39"/>
    </row>
    <row r="31" spans="1:35" ht="16.5" thickTop="1" thickBot="1" x14ac:dyDescent="0.3">
      <c r="A31" s="98">
        <v>2022</v>
      </c>
      <c r="B31" s="98" t="s">
        <v>94</v>
      </c>
      <c r="C31" s="118">
        <v>53</v>
      </c>
      <c r="D31" s="97" t="s">
        <v>55</v>
      </c>
      <c r="E31" s="117" t="s">
        <v>56</v>
      </c>
      <c r="F31" s="120">
        <v>131662</v>
      </c>
      <c r="G31" s="120">
        <v>6447</v>
      </c>
      <c r="H31" s="120"/>
      <c r="I31" s="120">
        <v>14360</v>
      </c>
      <c r="J31" s="120">
        <v>0</v>
      </c>
      <c r="K31" s="120"/>
      <c r="L31" s="120">
        <v>1017</v>
      </c>
      <c r="M31" s="120">
        <v>0</v>
      </c>
      <c r="N31" s="120">
        <v>500</v>
      </c>
      <c r="O31" s="120">
        <v>0</v>
      </c>
      <c r="P31" s="120">
        <v>1953</v>
      </c>
      <c r="Q31" s="120">
        <v>0</v>
      </c>
      <c r="R31" s="120">
        <v>0</v>
      </c>
      <c r="S31" s="120">
        <v>0</v>
      </c>
      <c r="T31" s="120">
        <v>0</v>
      </c>
      <c r="U31" s="120">
        <f t="shared" si="0"/>
        <v>155939</v>
      </c>
      <c r="V31" s="120">
        <v>2</v>
      </c>
      <c r="W31" s="120">
        <v>230</v>
      </c>
      <c r="X31" s="120">
        <v>23</v>
      </c>
      <c r="Y31" s="120">
        <v>0</v>
      </c>
      <c r="Z31" s="120">
        <f t="shared" si="1"/>
        <v>255</v>
      </c>
      <c r="AA31" s="119">
        <v>243567100</v>
      </c>
      <c r="AB31" s="119">
        <v>35506096.880000003</v>
      </c>
      <c r="AC31" s="119">
        <v>31187800</v>
      </c>
      <c r="AD31" s="119">
        <v>176873203.12</v>
      </c>
      <c r="AE31" s="119"/>
      <c r="AF31" s="119"/>
      <c r="AG31" s="153">
        <f t="shared" si="2"/>
        <v>0</v>
      </c>
      <c r="AH31" s="125"/>
      <c r="AI31" s="39"/>
    </row>
    <row r="32" spans="1:35" ht="16.5" thickTop="1" thickBot="1" x14ac:dyDescent="0.3">
      <c r="A32" s="98">
        <v>2022</v>
      </c>
      <c r="B32" s="98" t="s">
        <v>94</v>
      </c>
      <c r="C32" s="118" t="s">
        <v>170</v>
      </c>
      <c r="D32" s="97" t="s">
        <v>6</v>
      </c>
      <c r="E32" s="131" t="s">
        <v>168</v>
      </c>
      <c r="F32" s="120">
        <v>148244</v>
      </c>
      <c r="G32" s="120">
        <v>9258</v>
      </c>
      <c r="H32" s="120"/>
      <c r="I32" s="120">
        <v>8812</v>
      </c>
      <c r="J32" s="120">
        <v>2437</v>
      </c>
      <c r="K32" s="120"/>
      <c r="L32" s="120">
        <v>25020</v>
      </c>
      <c r="M32" s="120">
        <v>184</v>
      </c>
      <c r="N32" s="120">
        <v>11581</v>
      </c>
      <c r="O32" s="120">
        <v>77</v>
      </c>
      <c r="P32" s="120">
        <v>8536</v>
      </c>
      <c r="Q32" s="120">
        <v>0</v>
      </c>
      <c r="R32" s="120">
        <v>0</v>
      </c>
      <c r="S32" s="120">
        <v>9271</v>
      </c>
      <c r="T32" s="120">
        <v>14869</v>
      </c>
      <c r="U32" s="120">
        <f t="shared" si="0"/>
        <v>238289</v>
      </c>
      <c r="V32" s="120">
        <v>0</v>
      </c>
      <c r="W32" s="120">
        <v>0</v>
      </c>
      <c r="X32" s="120">
        <v>0</v>
      </c>
      <c r="Y32" s="120">
        <v>0</v>
      </c>
      <c r="Z32" s="120">
        <f t="shared" si="1"/>
        <v>0</v>
      </c>
      <c r="AA32" s="119">
        <v>4791359200</v>
      </c>
      <c r="AB32" s="119">
        <v>800276895</v>
      </c>
      <c r="AC32" s="119">
        <v>47657800</v>
      </c>
      <c r="AD32" s="119">
        <v>3943424505</v>
      </c>
      <c r="AE32" s="119"/>
      <c r="AF32" s="119"/>
      <c r="AG32" s="153">
        <f t="shared" si="2"/>
        <v>0</v>
      </c>
      <c r="AH32" s="125"/>
      <c r="AI32" s="39"/>
    </row>
    <row r="33" spans="1:35" ht="16.5" thickTop="1" thickBot="1" x14ac:dyDescent="0.3">
      <c r="A33" s="98">
        <v>2022</v>
      </c>
      <c r="B33" s="98" t="s">
        <v>94</v>
      </c>
      <c r="C33" s="118" t="s">
        <v>171</v>
      </c>
      <c r="D33" s="97" t="s">
        <v>6</v>
      </c>
      <c r="E33" s="131" t="s">
        <v>169</v>
      </c>
      <c r="F33" s="120">
        <v>123658</v>
      </c>
      <c r="G33" s="120">
        <v>0</v>
      </c>
      <c r="H33" s="120"/>
      <c r="I33" s="120">
        <v>6558</v>
      </c>
      <c r="J33" s="120">
        <v>0</v>
      </c>
      <c r="K33" s="120"/>
      <c r="L33" s="120">
        <v>25335</v>
      </c>
      <c r="M33" s="120">
        <v>0</v>
      </c>
      <c r="N33" s="120">
        <v>11897</v>
      </c>
      <c r="O33" s="120">
        <v>0</v>
      </c>
      <c r="P33" s="120">
        <v>6728</v>
      </c>
      <c r="Q33" s="120">
        <v>0</v>
      </c>
      <c r="R33" s="120">
        <v>0</v>
      </c>
      <c r="S33" s="120">
        <v>6710</v>
      </c>
      <c r="T33" s="120">
        <v>15412</v>
      </c>
      <c r="U33" s="120">
        <f t="shared" si="0"/>
        <v>196298</v>
      </c>
      <c r="V33" s="120">
        <v>0</v>
      </c>
      <c r="W33" s="120">
        <v>0</v>
      </c>
      <c r="X33" s="120">
        <v>0</v>
      </c>
      <c r="Y33" s="120">
        <v>0</v>
      </c>
      <c r="Z33" s="120">
        <f t="shared" si="1"/>
        <v>0</v>
      </c>
      <c r="AA33" s="119">
        <v>4209803800</v>
      </c>
      <c r="AB33" s="119">
        <v>703587481.88</v>
      </c>
      <c r="AC33" s="119">
        <v>39259600</v>
      </c>
      <c r="AD33" s="119">
        <v>3466956718.1199999</v>
      </c>
      <c r="AE33" s="119"/>
      <c r="AF33" s="119"/>
      <c r="AG33" s="153">
        <f t="shared" si="2"/>
        <v>0</v>
      </c>
      <c r="AH33" s="125"/>
      <c r="AI33" s="39"/>
    </row>
    <row r="34" spans="1:35" ht="16.5" thickTop="1" thickBot="1" x14ac:dyDescent="0.3">
      <c r="A34" s="98">
        <v>2022</v>
      </c>
      <c r="B34" s="98" t="s">
        <v>94</v>
      </c>
      <c r="C34" s="118">
        <v>65</v>
      </c>
      <c r="D34" s="97" t="s">
        <v>181</v>
      </c>
      <c r="E34" s="131" t="s">
        <v>195</v>
      </c>
      <c r="F34" s="120">
        <v>74285</v>
      </c>
      <c r="G34" s="120">
        <v>0</v>
      </c>
      <c r="H34" s="120"/>
      <c r="I34" s="120">
        <v>23147</v>
      </c>
      <c r="J34" s="120">
        <v>0</v>
      </c>
      <c r="K34" s="120"/>
      <c r="L34" s="120">
        <v>22593</v>
      </c>
      <c r="M34" s="120">
        <v>0</v>
      </c>
      <c r="N34" s="120">
        <v>22188</v>
      </c>
      <c r="O34" s="120">
        <v>0</v>
      </c>
      <c r="P34" s="120">
        <v>52322</v>
      </c>
      <c r="Q34" s="120">
        <v>0</v>
      </c>
      <c r="R34" s="120">
        <v>0</v>
      </c>
      <c r="S34" s="120">
        <v>0</v>
      </c>
      <c r="T34" s="120">
        <v>0</v>
      </c>
      <c r="U34" s="120">
        <f t="shared" si="0"/>
        <v>194535</v>
      </c>
      <c r="V34" s="120">
        <v>28</v>
      </c>
      <c r="W34" s="120">
        <v>46</v>
      </c>
      <c r="X34" s="120">
        <v>90</v>
      </c>
      <c r="Y34" s="120">
        <v>0</v>
      </c>
      <c r="Z34" s="120">
        <f t="shared" si="1"/>
        <v>164</v>
      </c>
      <c r="AA34" s="119">
        <v>3903326700</v>
      </c>
      <c r="AB34" s="119">
        <v>651683137.5</v>
      </c>
      <c r="AC34" s="119">
        <v>38907000</v>
      </c>
      <c r="AD34" s="119">
        <v>3212736562.5</v>
      </c>
      <c r="AE34" s="129"/>
      <c r="AF34" s="119"/>
      <c r="AG34" s="153">
        <f t="shared" si="2"/>
        <v>0</v>
      </c>
      <c r="AH34" s="125"/>
      <c r="AI34" s="39"/>
    </row>
    <row r="35" spans="1:35" ht="16.5" thickTop="1" thickBot="1" x14ac:dyDescent="0.3">
      <c r="A35" s="98">
        <v>2022</v>
      </c>
      <c r="B35" s="98" t="s">
        <v>94</v>
      </c>
      <c r="C35" s="130">
        <v>69</v>
      </c>
      <c r="D35" s="104" t="s">
        <v>230</v>
      </c>
      <c r="E35" s="230" t="s">
        <v>231</v>
      </c>
      <c r="F35" s="120">
        <v>272539</v>
      </c>
      <c r="G35" s="128">
        <v>214621</v>
      </c>
      <c r="H35" s="120"/>
      <c r="I35" s="128">
        <v>4751</v>
      </c>
      <c r="J35" s="128">
        <v>27928</v>
      </c>
      <c r="K35" s="120"/>
      <c r="L35" s="128">
        <v>144</v>
      </c>
      <c r="M35" s="128">
        <v>0</v>
      </c>
      <c r="N35" s="128">
        <v>21</v>
      </c>
      <c r="O35" s="128">
        <v>0</v>
      </c>
      <c r="P35" s="128">
        <v>89</v>
      </c>
      <c r="Q35" s="128">
        <v>0</v>
      </c>
      <c r="R35" s="128">
        <v>0</v>
      </c>
      <c r="S35" s="128">
        <v>0</v>
      </c>
      <c r="T35" s="128">
        <v>0</v>
      </c>
      <c r="U35" s="120">
        <f t="shared" si="0"/>
        <v>520093</v>
      </c>
      <c r="V35" s="128">
        <v>3</v>
      </c>
      <c r="W35" s="128">
        <v>0</v>
      </c>
      <c r="X35" s="128">
        <v>0</v>
      </c>
      <c r="Y35" s="128">
        <v>0</v>
      </c>
      <c r="Z35" s="120">
        <f t="shared" si="1"/>
        <v>3</v>
      </c>
      <c r="AA35" s="129">
        <v>570563550</v>
      </c>
      <c r="AB35" s="129">
        <v>96230649.379999995</v>
      </c>
      <c r="AC35" s="129">
        <v>0</v>
      </c>
      <c r="AD35" s="119">
        <v>474332900.62</v>
      </c>
      <c r="AE35" s="129"/>
      <c r="AF35" s="119"/>
      <c r="AG35" s="153">
        <f t="shared" si="2"/>
        <v>0</v>
      </c>
      <c r="AH35" s="125"/>
      <c r="AI35" s="39"/>
    </row>
    <row r="36" spans="1:35" ht="16.5" thickTop="1" thickBot="1" x14ac:dyDescent="0.3">
      <c r="A36" s="98">
        <v>2022</v>
      </c>
      <c r="B36" s="126" t="s">
        <v>95</v>
      </c>
      <c r="C36" s="127" t="s">
        <v>8</v>
      </c>
      <c r="D36" s="126" t="s">
        <v>9</v>
      </c>
      <c r="E36" s="98" t="s">
        <v>10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20"/>
      <c r="V36" s="149"/>
      <c r="W36" s="149"/>
      <c r="X36" s="149"/>
      <c r="Y36" s="149"/>
      <c r="Z36" s="120"/>
      <c r="AA36" s="129"/>
      <c r="AB36" s="129"/>
      <c r="AC36" s="129"/>
      <c r="AD36" s="153"/>
      <c r="AE36" s="136"/>
      <c r="AF36" s="119"/>
      <c r="AG36" s="153">
        <f t="shared" si="2"/>
        <v>0</v>
      </c>
    </row>
    <row r="37" spans="1:35" ht="16.5" thickTop="1" thickBot="1" x14ac:dyDescent="0.3">
      <c r="A37" s="98">
        <v>2022</v>
      </c>
      <c r="B37" s="98" t="s">
        <v>95</v>
      </c>
      <c r="C37" s="99" t="s">
        <v>11</v>
      </c>
      <c r="D37" s="98" t="s">
        <v>12</v>
      </c>
      <c r="E37" s="98" t="s">
        <v>13</v>
      </c>
      <c r="F37" s="149"/>
      <c r="G37" s="149"/>
      <c r="H37" s="149"/>
      <c r="I37" s="149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19"/>
      <c r="AB37" s="119"/>
      <c r="AC37" s="119"/>
      <c r="AD37" s="153"/>
      <c r="AE37" s="136"/>
      <c r="AF37" s="119"/>
      <c r="AG37" s="153">
        <f t="shared" si="2"/>
        <v>0</v>
      </c>
    </row>
    <row r="38" spans="1:35" ht="16.5" thickTop="1" thickBot="1" x14ac:dyDescent="0.3">
      <c r="A38" s="98">
        <v>2022</v>
      </c>
      <c r="B38" s="98" t="s">
        <v>95</v>
      </c>
      <c r="C38" s="99" t="s">
        <v>82</v>
      </c>
      <c r="D38" s="98" t="s">
        <v>18</v>
      </c>
      <c r="E38" s="98" t="s">
        <v>19</v>
      </c>
      <c r="F38" s="149"/>
      <c r="G38" s="149"/>
      <c r="H38" s="149"/>
      <c r="I38" s="149"/>
      <c r="J38" s="149"/>
      <c r="K38" s="149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19"/>
      <c r="AB38" s="119"/>
      <c r="AC38" s="119"/>
      <c r="AD38" s="153"/>
      <c r="AE38" s="136"/>
      <c r="AF38" s="119"/>
      <c r="AG38" s="153">
        <f t="shared" si="2"/>
        <v>0</v>
      </c>
    </row>
    <row r="39" spans="1:35" ht="16.5" thickTop="1" thickBot="1" x14ac:dyDescent="0.3">
      <c r="A39" s="98">
        <v>2022</v>
      </c>
      <c r="B39" s="98" t="s">
        <v>95</v>
      </c>
      <c r="C39" s="99" t="s">
        <v>24</v>
      </c>
      <c r="D39" s="98" t="s">
        <v>9</v>
      </c>
      <c r="E39" s="98" t="s">
        <v>25</v>
      </c>
      <c r="F39" s="149"/>
      <c r="G39" s="149"/>
      <c r="H39" s="149"/>
      <c r="I39" s="149"/>
      <c r="J39" s="149"/>
      <c r="K39" s="149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19"/>
      <c r="AB39" s="119"/>
      <c r="AC39" s="119"/>
      <c r="AD39" s="153"/>
      <c r="AE39" s="136"/>
      <c r="AF39" s="119"/>
      <c r="AG39" s="153">
        <f t="shared" si="2"/>
        <v>0</v>
      </c>
    </row>
    <row r="40" spans="1:35" ht="16.5" thickTop="1" thickBot="1" x14ac:dyDescent="0.3">
      <c r="A40" s="98">
        <v>2022</v>
      </c>
      <c r="B40" s="98" t="s">
        <v>95</v>
      </c>
      <c r="C40" s="99" t="s">
        <v>84</v>
      </c>
      <c r="D40" s="98" t="s">
        <v>26</v>
      </c>
      <c r="E40" s="98" t="s">
        <v>27</v>
      </c>
      <c r="F40" s="149"/>
      <c r="G40" s="149"/>
      <c r="H40" s="149"/>
      <c r="I40" s="149"/>
      <c r="J40" s="149"/>
      <c r="K40" s="149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19"/>
      <c r="AB40" s="119"/>
      <c r="AC40" s="119"/>
      <c r="AD40" s="153"/>
      <c r="AE40" s="136"/>
      <c r="AF40" s="119"/>
      <c r="AG40" s="153">
        <f t="shared" si="2"/>
        <v>0</v>
      </c>
    </row>
    <row r="41" spans="1:35" ht="16.5" thickTop="1" thickBot="1" x14ac:dyDescent="0.3">
      <c r="A41" s="98">
        <v>2022</v>
      </c>
      <c r="B41" s="98" t="s">
        <v>95</v>
      </c>
      <c r="C41" s="99" t="s">
        <v>89</v>
      </c>
      <c r="D41" s="98" t="s">
        <v>6</v>
      </c>
      <c r="E41" s="98" t="s">
        <v>37</v>
      </c>
      <c r="F41" s="149"/>
      <c r="G41" s="149"/>
      <c r="H41" s="149"/>
      <c r="I41" s="149"/>
      <c r="J41" s="149"/>
      <c r="K41" s="149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19"/>
      <c r="AB41" s="119"/>
      <c r="AC41" s="119"/>
      <c r="AD41" s="153"/>
      <c r="AE41" s="136"/>
      <c r="AF41" s="119"/>
      <c r="AG41" s="153">
        <f t="shared" si="2"/>
        <v>0</v>
      </c>
    </row>
    <row r="42" spans="1:35" ht="16.5" thickTop="1" thickBot="1" x14ac:dyDescent="0.3">
      <c r="A42" s="98">
        <v>2022</v>
      </c>
      <c r="B42" s="98" t="s">
        <v>95</v>
      </c>
      <c r="C42" s="99" t="s">
        <v>46</v>
      </c>
      <c r="D42" s="98" t="s">
        <v>42</v>
      </c>
      <c r="E42" s="98" t="s">
        <v>47</v>
      </c>
      <c r="F42" s="149"/>
      <c r="G42" s="149"/>
      <c r="H42" s="149"/>
      <c r="I42" s="149"/>
      <c r="J42" s="149"/>
      <c r="K42" s="149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19"/>
      <c r="AB42" s="119"/>
      <c r="AC42" s="119"/>
      <c r="AD42" s="153"/>
      <c r="AE42" s="136"/>
      <c r="AF42" s="119"/>
      <c r="AG42" s="153">
        <f t="shared" si="2"/>
        <v>0</v>
      </c>
    </row>
    <row r="43" spans="1:35" ht="16.5" thickTop="1" thickBot="1" x14ac:dyDescent="0.3">
      <c r="A43" s="98">
        <v>2022</v>
      </c>
      <c r="B43" s="98" t="s">
        <v>95</v>
      </c>
      <c r="C43" s="99" t="s">
        <v>90</v>
      </c>
      <c r="D43" s="98" t="s">
        <v>181</v>
      </c>
      <c r="E43" s="98" t="s">
        <v>49</v>
      </c>
      <c r="F43" s="149"/>
      <c r="G43" s="149"/>
      <c r="H43" s="149"/>
      <c r="I43" s="149"/>
      <c r="J43" s="149"/>
      <c r="K43" s="149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19"/>
      <c r="AB43" s="119"/>
      <c r="AC43" s="119"/>
      <c r="AD43" s="153"/>
      <c r="AE43" s="136"/>
      <c r="AF43" s="119"/>
      <c r="AG43" s="153">
        <f t="shared" si="2"/>
        <v>0</v>
      </c>
    </row>
    <row r="44" spans="1:35" ht="16.5" thickTop="1" thickBot="1" x14ac:dyDescent="0.3">
      <c r="A44" s="98">
        <v>2022</v>
      </c>
      <c r="B44" s="98" t="s">
        <v>95</v>
      </c>
      <c r="C44" s="99" t="s">
        <v>51</v>
      </c>
      <c r="D44" s="98" t="s">
        <v>9</v>
      </c>
      <c r="E44" s="98" t="s">
        <v>52</v>
      </c>
      <c r="F44" s="149"/>
      <c r="G44" s="149"/>
      <c r="H44" s="149"/>
      <c r="I44" s="149"/>
      <c r="J44" s="149"/>
      <c r="K44" s="149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19"/>
      <c r="AB44" s="119"/>
      <c r="AC44" s="119"/>
      <c r="AD44" s="153"/>
      <c r="AE44" s="136"/>
      <c r="AF44" s="119"/>
      <c r="AG44" s="153">
        <f t="shared" si="2"/>
        <v>0</v>
      </c>
    </row>
    <row r="45" spans="1:35" ht="16.5" thickTop="1" thickBot="1" x14ac:dyDescent="0.3">
      <c r="A45" s="98">
        <v>2022</v>
      </c>
      <c r="B45" s="98" t="s">
        <v>95</v>
      </c>
      <c r="C45" s="99" t="s">
        <v>91</v>
      </c>
      <c r="D45" s="98" t="s">
        <v>53</v>
      </c>
      <c r="E45" s="98" t="s">
        <v>54</v>
      </c>
      <c r="F45" s="149"/>
      <c r="G45" s="149"/>
      <c r="H45" s="149"/>
      <c r="I45" s="149"/>
      <c r="J45" s="149"/>
      <c r="K45" s="149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19"/>
      <c r="AB45" s="119"/>
      <c r="AC45" s="119"/>
      <c r="AD45" s="153"/>
      <c r="AE45" s="136"/>
      <c r="AF45" s="119"/>
      <c r="AG45" s="153">
        <f t="shared" si="2"/>
        <v>0</v>
      </c>
    </row>
    <row r="46" spans="1:35" ht="16.5" thickTop="1" thickBot="1" x14ac:dyDescent="0.3">
      <c r="A46" s="98">
        <v>2022</v>
      </c>
      <c r="B46" s="98" t="s">
        <v>95</v>
      </c>
      <c r="C46" s="99" t="s">
        <v>92</v>
      </c>
      <c r="D46" s="98" t="s">
        <v>6</v>
      </c>
      <c r="E46" s="98" t="s">
        <v>61</v>
      </c>
      <c r="F46" s="149"/>
      <c r="G46" s="149"/>
      <c r="H46" s="149"/>
      <c r="I46" s="149"/>
      <c r="J46" s="149"/>
      <c r="K46" s="149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19"/>
      <c r="AB46" s="119"/>
      <c r="AC46" s="119"/>
      <c r="AD46" s="153"/>
      <c r="AE46" s="136"/>
      <c r="AF46" s="119"/>
      <c r="AG46" s="153">
        <f t="shared" si="2"/>
        <v>0</v>
      </c>
    </row>
    <row r="47" spans="1:35" ht="16.5" thickTop="1" thickBot="1" x14ac:dyDescent="0.3">
      <c r="A47" s="98">
        <v>2022</v>
      </c>
      <c r="B47" s="98" t="s">
        <v>95</v>
      </c>
      <c r="C47" s="99" t="s">
        <v>93</v>
      </c>
      <c r="D47" s="98" t="s">
        <v>181</v>
      </c>
      <c r="E47" s="98" t="s">
        <v>62</v>
      </c>
      <c r="F47" s="149"/>
      <c r="G47" s="149"/>
      <c r="H47" s="149"/>
      <c r="I47" s="149"/>
      <c r="J47" s="149"/>
      <c r="K47" s="149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19"/>
      <c r="AB47" s="119"/>
      <c r="AC47" s="119"/>
      <c r="AD47" s="153"/>
      <c r="AE47" s="136"/>
      <c r="AF47" s="119"/>
      <c r="AG47" s="153">
        <f t="shared" si="2"/>
        <v>0</v>
      </c>
    </row>
    <row r="48" spans="1:35" ht="16.5" thickTop="1" thickBot="1" x14ac:dyDescent="0.3">
      <c r="A48" s="98">
        <v>2022</v>
      </c>
      <c r="B48" s="98" t="s">
        <v>95</v>
      </c>
      <c r="C48" s="99" t="s">
        <v>135</v>
      </c>
      <c r="D48" s="98" t="s">
        <v>137</v>
      </c>
      <c r="E48" s="98" t="s">
        <v>139</v>
      </c>
      <c r="F48" s="149"/>
      <c r="G48" s="149"/>
      <c r="H48" s="149"/>
      <c r="I48" s="149"/>
      <c r="J48" s="149"/>
      <c r="K48" s="149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19"/>
      <c r="AB48" s="119"/>
      <c r="AC48" s="119"/>
      <c r="AD48" s="153"/>
      <c r="AE48" s="136"/>
      <c r="AF48" s="119"/>
      <c r="AG48" s="153">
        <f t="shared" si="2"/>
        <v>0</v>
      </c>
    </row>
    <row r="49" spans="1:35" ht="16.5" thickTop="1" thickBot="1" x14ac:dyDescent="0.3">
      <c r="A49" s="98">
        <v>2022</v>
      </c>
      <c r="B49" s="98" t="s">
        <v>95</v>
      </c>
      <c r="C49" s="99" t="s">
        <v>204</v>
      </c>
      <c r="D49" s="98" t="s">
        <v>0</v>
      </c>
      <c r="E49" s="98" t="s">
        <v>203</v>
      </c>
      <c r="F49" s="149"/>
      <c r="G49" s="149"/>
      <c r="H49" s="149"/>
      <c r="I49" s="149"/>
      <c r="J49" s="149"/>
      <c r="K49" s="149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19"/>
      <c r="AB49" s="119"/>
      <c r="AC49" s="119"/>
      <c r="AD49" s="153"/>
      <c r="AE49" s="136"/>
      <c r="AF49" s="119"/>
      <c r="AG49" s="153">
        <f t="shared" si="2"/>
        <v>0</v>
      </c>
    </row>
    <row r="50" spans="1:35" ht="16.5" thickTop="1" thickBot="1" x14ac:dyDescent="0.3">
      <c r="A50" s="98">
        <v>2022</v>
      </c>
      <c r="B50" s="98" t="s">
        <v>95</v>
      </c>
      <c r="C50" s="99" t="s">
        <v>228</v>
      </c>
      <c r="D50" s="98" t="s">
        <v>4</v>
      </c>
      <c r="E50" s="98" t="s">
        <v>226</v>
      </c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0"/>
      <c r="V50" s="128"/>
      <c r="W50" s="128"/>
      <c r="X50" s="128"/>
      <c r="Y50" s="128"/>
      <c r="Z50" s="120"/>
      <c r="AA50" s="129"/>
      <c r="AB50" s="129"/>
      <c r="AC50" s="129"/>
      <c r="AD50" s="129"/>
      <c r="AE50" s="136"/>
      <c r="AF50" s="119"/>
      <c r="AG50" s="153">
        <f t="shared" si="2"/>
        <v>0</v>
      </c>
      <c r="AH50" s="39"/>
      <c r="AI50" s="39"/>
    </row>
    <row r="51" spans="1:35" ht="16.5" thickTop="1" thickBot="1" x14ac:dyDescent="0.3">
      <c r="A51" s="98">
        <v>2022</v>
      </c>
      <c r="B51" s="98" t="s">
        <v>95</v>
      </c>
      <c r="C51" s="99" t="s">
        <v>229</v>
      </c>
      <c r="D51" s="98" t="s">
        <v>227</v>
      </c>
      <c r="E51" s="98" t="s">
        <v>225</v>
      </c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0"/>
      <c r="V51" s="128"/>
      <c r="W51" s="128"/>
      <c r="X51" s="128"/>
      <c r="Y51" s="128"/>
      <c r="Z51" s="120"/>
      <c r="AA51" s="129"/>
      <c r="AB51" s="129"/>
      <c r="AC51" s="129"/>
      <c r="AD51" s="129"/>
      <c r="AE51" s="136"/>
      <c r="AF51" s="119"/>
      <c r="AG51" s="153">
        <f t="shared" si="2"/>
        <v>0</v>
      </c>
      <c r="AH51" s="39"/>
      <c r="AI51" s="39"/>
    </row>
    <row r="52" spans="1:35" ht="16.5" thickTop="1" thickBot="1" x14ac:dyDescent="0.3">
      <c r="A52" s="98">
        <v>2022</v>
      </c>
      <c r="B52" s="98" t="s">
        <v>95</v>
      </c>
      <c r="C52" s="132" t="s">
        <v>153</v>
      </c>
      <c r="D52" s="98" t="s">
        <v>12</v>
      </c>
      <c r="E52" s="98" t="s">
        <v>148</v>
      </c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19"/>
      <c r="AB52" s="119"/>
      <c r="AC52" s="119"/>
      <c r="AD52" s="153"/>
      <c r="AE52" s="119"/>
      <c r="AF52" s="119"/>
      <c r="AG52" s="153">
        <f t="shared" si="2"/>
        <v>0</v>
      </c>
      <c r="AH52" s="138"/>
      <c r="AI52" s="133"/>
    </row>
    <row r="53" spans="1:35" ht="16.5" thickTop="1" thickBot="1" x14ac:dyDescent="0.3">
      <c r="A53" s="98">
        <v>2022</v>
      </c>
      <c r="B53" s="98" t="s">
        <v>95</v>
      </c>
      <c r="C53" s="99" t="s">
        <v>154</v>
      </c>
      <c r="D53" s="98" t="s">
        <v>9</v>
      </c>
      <c r="E53" s="98" t="s">
        <v>149</v>
      </c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19"/>
      <c r="AB53" s="119"/>
      <c r="AC53" s="119"/>
      <c r="AD53" s="153"/>
      <c r="AE53" s="119"/>
      <c r="AF53" s="119"/>
      <c r="AG53" s="153">
        <f t="shared" si="2"/>
        <v>0</v>
      </c>
      <c r="AH53" s="138"/>
      <c r="AI53" s="133"/>
    </row>
    <row r="54" spans="1:35" ht="16.5" thickTop="1" thickBot="1" x14ac:dyDescent="0.3">
      <c r="A54" s="98">
        <v>2022</v>
      </c>
      <c r="B54" s="98" t="s">
        <v>95</v>
      </c>
      <c r="C54" s="99" t="s">
        <v>155</v>
      </c>
      <c r="D54" s="98" t="s">
        <v>42</v>
      </c>
      <c r="E54" s="98" t="s">
        <v>150</v>
      </c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19"/>
      <c r="AB54" s="119"/>
      <c r="AC54" s="119"/>
      <c r="AD54" s="153"/>
      <c r="AE54" s="119"/>
      <c r="AF54" s="119"/>
      <c r="AG54" s="153">
        <f t="shared" si="2"/>
        <v>0</v>
      </c>
      <c r="AH54" s="138"/>
      <c r="AI54" s="133"/>
    </row>
    <row r="55" spans="1:35" ht="16.5" thickTop="1" thickBot="1" x14ac:dyDescent="0.3">
      <c r="A55" s="98">
        <v>2022</v>
      </c>
      <c r="B55" s="98" t="s">
        <v>95</v>
      </c>
      <c r="C55" s="99" t="s">
        <v>156</v>
      </c>
      <c r="D55" s="98" t="s">
        <v>42</v>
      </c>
      <c r="E55" s="98" t="s">
        <v>151</v>
      </c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19"/>
      <c r="AB55" s="119"/>
      <c r="AC55" s="119"/>
      <c r="AD55" s="153"/>
      <c r="AE55" s="119"/>
      <c r="AF55" s="119"/>
      <c r="AG55" s="153">
        <f t="shared" si="2"/>
        <v>0</v>
      </c>
      <c r="AH55" s="138"/>
      <c r="AI55" s="133"/>
    </row>
    <row r="56" spans="1:35" ht="16.5" thickTop="1" thickBot="1" x14ac:dyDescent="0.3">
      <c r="A56" s="98">
        <v>2022</v>
      </c>
      <c r="B56" s="98" t="s">
        <v>95</v>
      </c>
      <c r="C56" s="99" t="s">
        <v>157</v>
      </c>
      <c r="D56" s="98" t="s">
        <v>42</v>
      </c>
      <c r="E56" s="98" t="s">
        <v>152</v>
      </c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19"/>
      <c r="AB56" s="119"/>
      <c r="AC56" s="119"/>
      <c r="AD56" s="153"/>
      <c r="AE56" s="119"/>
      <c r="AF56" s="119"/>
      <c r="AG56" s="153">
        <f t="shared" si="2"/>
        <v>0</v>
      </c>
      <c r="AH56" s="138"/>
      <c r="AI56" s="133"/>
    </row>
    <row r="57" spans="1:35" ht="16.5" thickTop="1" thickBot="1" x14ac:dyDescent="0.3">
      <c r="A57" s="98">
        <v>2022</v>
      </c>
      <c r="B57" s="98" t="s">
        <v>95</v>
      </c>
      <c r="C57" s="118">
        <v>44</v>
      </c>
      <c r="D57" s="98" t="s">
        <v>42</v>
      </c>
      <c r="E57" s="117" t="s">
        <v>158</v>
      </c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8"/>
      <c r="W57" s="128"/>
      <c r="X57" s="128"/>
      <c r="Y57" s="128"/>
      <c r="Z57" s="120"/>
      <c r="AA57" s="119"/>
      <c r="AB57" s="119"/>
      <c r="AC57" s="119"/>
      <c r="AD57" s="153"/>
      <c r="AE57" s="119"/>
      <c r="AF57" s="119"/>
      <c r="AG57" s="153">
        <f t="shared" si="2"/>
        <v>0</v>
      </c>
      <c r="AH57" s="138"/>
      <c r="AI57" s="133"/>
    </row>
    <row r="58" spans="1:35" ht="16.5" thickTop="1" thickBot="1" x14ac:dyDescent="0.3">
      <c r="A58" s="98">
        <v>2022</v>
      </c>
      <c r="B58" s="98" t="s">
        <v>95</v>
      </c>
      <c r="C58" s="118">
        <v>45</v>
      </c>
      <c r="D58" s="98" t="s">
        <v>42</v>
      </c>
      <c r="E58" s="117" t="s">
        <v>159</v>
      </c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8"/>
      <c r="W58" s="128"/>
      <c r="X58" s="128"/>
      <c r="Y58" s="128"/>
      <c r="Z58" s="120"/>
      <c r="AA58" s="119"/>
      <c r="AB58" s="119"/>
      <c r="AC58" s="119"/>
      <c r="AD58" s="153"/>
      <c r="AE58" s="119"/>
      <c r="AF58" s="119"/>
      <c r="AG58" s="153">
        <f t="shared" ref="AG58:AG103" si="3">+AA58-AB58-AC58-AD58-AE58-AF58</f>
        <v>0</v>
      </c>
      <c r="AH58" s="138"/>
      <c r="AI58" s="133"/>
    </row>
    <row r="59" spans="1:35" ht="16.5" thickTop="1" thickBot="1" x14ac:dyDescent="0.3">
      <c r="A59" s="98">
        <v>2022</v>
      </c>
      <c r="B59" s="98" t="s">
        <v>95</v>
      </c>
      <c r="C59" s="118">
        <v>46</v>
      </c>
      <c r="D59" s="98" t="s">
        <v>42</v>
      </c>
      <c r="E59" s="117" t="s">
        <v>160</v>
      </c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8"/>
      <c r="W59" s="128"/>
      <c r="X59" s="128"/>
      <c r="Y59" s="128"/>
      <c r="Z59" s="120"/>
      <c r="AA59" s="119"/>
      <c r="AB59" s="119"/>
      <c r="AC59" s="119"/>
      <c r="AD59" s="153"/>
      <c r="AE59" s="119"/>
      <c r="AF59" s="119"/>
      <c r="AG59" s="153">
        <f t="shared" si="3"/>
        <v>0</v>
      </c>
      <c r="AH59" s="138"/>
      <c r="AI59" s="133"/>
    </row>
    <row r="60" spans="1:35" ht="16.5" thickTop="1" thickBot="1" x14ac:dyDescent="0.3">
      <c r="A60" s="98">
        <v>2022</v>
      </c>
      <c r="B60" s="98" t="s">
        <v>95</v>
      </c>
      <c r="C60" s="118">
        <v>47</v>
      </c>
      <c r="D60" s="97" t="s">
        <v>165</v>
      </c>
      <c r="E60" s="117" t="s">
        <v>161</v>
      </c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8"/>
      <c r="W60" s="128"/>
      <c r="X60" s="128"/>
      <c r="Y60" s="128"/>
      <c r="Z60" s="120"/>
      <c r="AA60" s="119"/>
      <c r="AB60" s="119"/>
      <c r="AC60" s="119"/>
      <c r="AD60" s="153"/>
      <c r="AE60" s="119"/>
      <c r="AF60" s="119"/>
      <c r="AG60" s="153">
        <f t="shared" si="3"/>
        <v>0</v>
      </c>
      <c r="AH60" s="138"/>
      <c r="AI60" s="133"/>
    </row>
    <row r="61" spans="1:35" ht="16.5" thickTop="1" thickBot="1" x14ac:dyDescent="0.3">
      <c r="A61" s="98">
        <v>2022</v>
      </c>
      <c r="B61" s="98" t="s">
        <v>95</v>
      </c>
      <c r="C61" s="118">
        <v>48</v>
      </c>
      <c r="D61" s="97" t="s">
        <v>165</v>
      </c>
      <c r="E61" s="117" t="s">
        <v>162</v>
      </c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8"/>
      <c r="W61" s="128"/>
      <c r="X61" s="128"/>
      <c r="Y61" s="128"/>
      <c r="Z61" s="120"/>
      <c r="AA61" s="119"/>
      <c r="AB61" s="119"/>
      <c r="AC61" s="119"/>
      <c r="AD61" s="153"/>
      <c r="AE61" s="119"/>
      <c r="AF61" s="119"/>
      <c r="AG61" s="153">
        <f t="shared" si="3"/>
        <v>0</v>
      </c>
      <c r="AH61" s="138"/>
      <c r="AI61" s="133"/>
    </row>
    <row r="62" spans="1:35" ht="16.5" thickTop="1" thickBot="1" x14ac:dyDescent="0.3">
      <c r="A62" s="98">
        <v>2022</v>
      </c>
      <c r="B62" s="98" t="s">
        <v>95</v>
      </c>
      <c r="C62" s="118">
        <v>50</v>
      </c>
      <c r="D62" s="97" t="s">
        <v>165</v>
      </c>
      <c r="E62" s="117" t="s">
        <v>164</v>
      </c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8"/>
      <c r="W62" s="128"/>
      <c r="X62" s="128"/>
      <c r="Y62" s="128"/>
      <c r="Z62" s="120"/>
      <c r="AA62" s="119"/>
      <c r="AB62" s="119"/>
      <c r="AC62" s="119"/>
      <c r="AD62" s="153"/>
      <c r="AE62" s="119"/>
      <c r="AF62" s="119"/>
      <c r="AG62" s="153">
        <f t="shared" si="3"/>
        <v>0</v>
      </c>
      <c r="AH62" s="138"/>
      <c r="AI62" s="133"/>
    </row>
    <row r="63" spans="1:35" ht="16.5" thickTop="1" thickBot="1" x14ac:dyDescent="0.3">
      <c r="A63" s="98">
        <v>2022</v>
      </c>
      <c r="B63" s="98" t="s">
        <v>95</v>
      </c>
      <c r="C63" s="118">
        <v>51</v>
      </c>
      <c r="D63" s="97" t="s">
        <v>165</v>
      </c>
      <c r="E63" s="117" t="s">
        <v>166</v>
      </c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19"/>
      <c r="AB63" s="119"/>
      <c r="AC63" s="119"/>
      <c r="AD63" s="153"/>
      <c r="AE63" s="119"/>
      <c r="AF63" s="119"/>
      <c r="AG63" s="153">
        <f t="shared" si="3"/>
        <v>0</v>
      </c>
      <c r="AH63" s="138"/>
      <c r="AI63" s="133"/>
    </row>
    <row r="64" spans="1:35" ht="16.5" thickTop="1" thickBot="1" x14ac:dyDescent="0.3">
      <c r="A64" s="98">
        <v>2022</v>
      </c>
      <c r="B64" s="98" t="s">
        <v>95</v>
      </c>
      <c r="C64" s="118">
        <v>52</v>
      </c>
      <c r="D64" s="97" t="s">
        <v>165</v>
      </c>
      <c r="E64" s="117" t="s">
        <v>167</v>
      </c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19"/>
      <c r="AB64" s="119"/>
      <c r="AC64" s="119"/>
      <c r="AD64" s="153"/>
      <c r="AE64" s="119"/>
      <c r="AF64" s="119"/>
      <c r="AG64" s="153">
        <f t="shared" si="3"/>
        <v>0</v>
      </c>
      <c r="AH64" s="138"/>
      <c r="AI64" s="133"/>
    </row>
    <row r="65" spans="1:35" ht="16.5" thickTop="1" thickBot="1" x14ac:dyDescent="0.3">
      <c r="A65" s="98">
        <v>2022</v>
      </c>
      <c r="B65" s="98" t="s">
        <v>95</v>
      </c>
      <c r="C65" s="118">
        <v>53</v>
      </c>
      <c r="D65" s="97" t="s">
        <v>55</v>
      </c>
      <c r="E65" s="117" t="s">
        <v>56</v>
      </c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19"/>
      <c r="AB65" s="119"/>
      <c r="AC65" s="119"/>
      <c r="AD65" s="153"/>
      <c r="AE65" s="119"/>
      <c r="AF65" s="119"/>
      <c r="AG65" s="153">
        <f t="shared" si="3"/>
        <v>0</v>
      </c>
      <c r="AH65" s="138"/>
      <c r="AI65" s="133"/>
    </row>
    <row r="66" spans="1:35" ht="16.5" thickTop="1" thickBot="1" x14ac:dyDescent="0.3">
      <c r="A66" s="98">
        <v>2022</v>
      </c>
      <c r="B66" s="98" t="s">
        <v>95</v>
      </c>
      <c r="C66" s="118" t="s">
        <v>170</v>
      </c>
      <c r="D66" s="97" t="s">
        <v>6</v>
      </c>
      <c r="E66" s="131" t="s">
        <v>168</v>
      </c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19"/>
      <c r="AB66" s="119"/>
      <c r="AC66" s="119"/>
      <c r="AD66" s="153"/>
      <c r="AE66" s="119"/>
      <c r="AF66" s="119"/>
      <c r="AG66" s="153">
        <f t="shared" si="3"/>
        <v>0</v>
      </c>
      <c r="AH66" s="138"/>
      <c r="AI66" s="133"/>
    </row>
    <row r="67" spans="1:35" ht="16.5" thickTop="1" thickBot="1" x14ac:dyDescent="0.3">
      <c r="A67" s="98">
        <v>2022</v>
      </c>
      <c r="B67" s="98" t="s">
        <v>95</v>
      </c>
      <c r="C67" s="118" t="s">
        <v>171</v>
      </c>
      <c r="D67" s="97" t="s">
        <v>6</v>
      </c>
      <c r="E67" s="131" t="s">
        <v>169</v>
      </c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19"/>
      <c r="AB67" s="119"/>
      <c r="AC67" s="119"/>
      <c r="AD67" s="153"/>
      <c r="AE67" s="119"/>
      <c r="AF67" s="119"/>
      <c r="AG67" s="153">
        <f t="shared" si="3"/>
        <v>0</v>
      </c>
      <c r="AH67" s="138"/>
      <c r="AI67" s="133"/>
    </row>
    <row r="68" spans="1:35" ht="16.5" thickTop="1" thickBot="1" x14ac:dyDescent="0.3">
      <c r="A68" s="98">
        <v>2022</v>
      </c>
      <c r="B68" s="98" t="s">
        <v>95</v>
      </c>
      <c r="C68" s="118">
        <v>65</v>
      </c>
      <c r="D68" s="97" t="s">
        <v>181</v>
      </c>
      <c r="E68" s="131" t="s">
        <v>195</v>
      </c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19"/>
      <c r="AB68" s="119"/>
      <c r="AC68" s="119"/>
      <c r="AD68" s="153"/>
      <c r="AE68" s="119"/>
      <c r="AF68" s="119"/>
      <c r="AG68" s="153">
        <f t="shared" si="3"/>
        <v>0</v>
      </c>
      <c r="AH68" s="138"/>
      <c r="AI68" s="133"/>
    </row>
    <row r="69" spans="1:35" ht="16.5" thickTop="1" thickBot="1" x14ac:dyDescent="0.3">
      <c r="A69" s="98">
        <v>2022</v>
      </c>
      <c r="B69" s="98" t="s">
        <v>95</v>
      </c>
      <c r="C69" s="130">
        <v>69</v>
      </c>
      <c r="D69" s="104" t="s">
        <v>230</v>
      </c>
      <c r="E69" s="230" t="s">
        <v>231</v>
      </c>
      <c r="F69" s="120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0"/>
      <c r="V69" s="128"/>
      <c r="W69" s="128"/>
      <c r="X69" s="128"/>
      <c r="Y69" s="128"/>
      <c r="Z69" s="120"/>
      <c r="AA69" s="129"/>
      <c r="AB69" s="129"/>
      <c r="AC69" s="129"/>
      <c r="AD69" s="129"/>
      <c r="AE69" s="119"/>
      <c r="AF69" s="119"/>
      <c r="AG69" s="153">
        <f t="shared" si="3"/>
        <v>0</v>
      </c>
      <c r="AH69" s="39"/>
      <c r="AI69" s="39"/>
    </row>
    <row r="70" spans="1:35" ht="16.5" thickTop="1" thickBot="1" x14ac:dyDescent="0.3">
      <c r="A70" s="98">
        <v>2022</v>
      </c>
      <c r="B70" s="126" t="s">
        <v>96</v>
      </c>
      <c r="C70" s="127" t="s">
        <v>8</v>
      </c>
      <c r="D70" s="126" t="s">
        <v>9</v>
      </c>
      <c r="E70" s="98" t="s">
        <v>10</v>
      </c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44"/>
      <c r="R70" s="144"/>
      <c r="S70" s="144"/>
      <c r="T70" s="144"/>
      <c r="U70" s="120"/>
      <c r="V70" s="120"/>
      <c r="W70" s="120"/>
      <c r="X70" s="120"/>
      <c r="Y70" s="120"/>
      <c r="Z70" s="120"/>
      <c r="AA70" s="119"/>
      <c r="AB70" s="119"/>
      <c r="AC70" s="119"/>
      <c r="AD70" s="153"/>
      <c r="AE70" s="136"/>
      <c r="AF70" s="119"/>
      <c r="AG70" s="153">
        <f t="shared" si="3"/>
        <v>0</v>
      </c>
      <c r="AH70" s="39"/>
      <c r="AI70" s="39"/>
    </row>
    <row r="71" spans="1:35" ht="16.5" thickTop="1" thickBot="1" x14ac:dyDescent="0.3">
      <c r="A71" s="98">
        <v>2022</v>
      </c>
      <c r="B71" s="98" t="s">
        <v>96</v>
      </c>
      <c r="C71" s="99" t="s">
        <v>11</v>
      </c>
      <c r="D71" s="98" t="s">
        <v>12</v>
      </c>
      <c r="E71" s="98" t="s">
        <v>13</v>
      </c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44"/>
      <c r="R71" s="144"/>
      <c r="S71" s="144"/>
      <c r="T71" s="144"/>
      <c r="U71" s="120"/>
      <c r="V71" s="120"/>
      <c r="W71" s="120"/>
      <c r="X71" s="120"/>
      <c r="Y71" s="120"/>
      <c r="Z71" s="120"/>
      <c r="AA71" s="119"/>
      <c r="AB71" s="119"/>
      <c r="AC71" s="119"/>
      <c r="AD71" s="153"/>
      <c r="AE71" s="129"/>
      <c r="AF71" s="119"/>
      <c r="AG71" s="153">
        <f t="shared" si="3"/>
        <v>0</v>
      </c>
      <c r="AH71" s="39"/>
      <c r="AI71" s="39"/>
    </row>
    <row r="72" spans="1:35" ht="16.5" thickTop="1" thickBot="1" x14ac:dyDescent="0.3">
      <c r="A72" s="98">
        <v>2022</v>
      </c>
      <c r="B72" s="98" t="s">
        <v>96</v>
      </c>
      <c r="C72" s="99" t="s">
        <v>82</v>
      </c>
      <c r="D72" s="98" t="s">
        <v>18</v>
      </c>
      <c r="E72" s="98" t="s">
        <v>19</v>
      </c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42"/>
      <c r="Q72" s="120"/>
      <c r="R72" s="120"/>
      <c r="S72" s="120"/>
      <c r="T72" s="120"/>
      <c r="U72" s="120"/>
      <c r="V72" s="143"/>
      <c r="W72" s="143"/>
      <c r="X72" s="143"/>
      <c r="Y72" s="143"/>
      <c r="Z72" s="120"/>
      <c r="AA72" s="119"/>
      <c r="AB72" s="119"/>
      <c r="AC72" s="119"/>
      <c r="AD72" s="153"/>
      <c r="AE72" s="129"/>
      <c r="AF72" s="119"/>
      <c r="AG72" s="153">
        <f t="shared" si="3"/>
        <v>0</v>
      </c>
      <c r="AH72" s="39"/>
      <c r="AI72" s="39"/>
    </row>
    <row r="73" spans="1:35" ht="16.5" thickTop="1" thickBot="1" x14ac:dyDescent="0.3">
      <c r="A73" s="98">
        <v>2022</v>
      </c>
      <c r="B73" s="98" t="s">
        <v>96</v>
      </c>
      <c r="C73" s="99" t="s">
        <v>24</v>
      </c>
      <c r="D73" s="98" t="s">
        <v>9</v>
      </c>
      <c r="E73" s="98" t="s">
        <v>25</v>
      </c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8"/>
      <c r="R73" s="128"/>
      <c r="S73" s="128"/>
      <c r="T73" s="128"/>
      <c r="U73" s="120"/>
      <c r="V73" s="120"/>
      <c r="W73" s="120"/>
      <c r="X73" s="120"/>
      <c r="Y73" s="120"/>
      <c r="Z73" s="120"/>
      <c r="AA73" s="119"/>
      <c r="AB73" s="119"/>
      <c r="AC73" s="119"/>
      <c r="AD73" s="153"/>
      <c r="AE73" s="129"/>
      <c r="AF73" s="119"/>
      <c r="AG73" s="153">
        <f t="shared" si="3"/>
        <v>0</v>
      </c>
      <c r="AH73" s="39"/>
      <c r="AI73" s="39"/>
    </row>
    <row r="74" spans="1:35" ht="16.5" thickTop="1" thickBot="1" x14ac:dyDescent="0.3">
      <c r="A74" s="98">
        <v>2022</v>
      </c>
      <c r="B74" s="98" t="s">
        <v>96</v>
      </c>
      <c r="C74" s="99" t="s">
        <v>84</v>
      </c>
      <c r="D74" s="98" t="s">
        <v>26</v>
      </c>
      <c r="E74" s="98" t="s">
        <v>27</v>
      </c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19"/>
      <c r="AB74" s="119"/>
      <c r="AC74" s="119"/>
      <c r="AD74" s="153"/>
      <c r="AE74" s="129"/>
      <c r="AF74" s="119"/>
      <c r="AG74" s="153">
        <f t="shared" si="3"/>
        <v>0</v>
      </c>
      <c r="AH74" s="39"/>
      <c r="AI74" s="39"/>
    </row>
    <row r="75" spans="1:35" ht="16.5" thickTop="1" thickBot="1" x14ac:dyDescent="0.3">
      <c r="A75" s="98">
        <v>2022</v>
      </c>
      <c r="B75" s="98" t="s">
        <v>96</v>
      </c>
      <c r="C75" s="99" t="s">
        <v>89</v>
      </c>
      <c r="D75" s="98" t="s">
        <v>6</v>
      </c>
      <c r="E75" s="98" t="s">
        <v>37</v>
      </c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19"/>
      <c r="AB75" s="119"/>
      <c r="AC75" s="119"/>
      <c r="AD75" s="153"/>
      <c r="AE75" s="129"/>
      <c r="AF75" s="119"/>
      <c r="AG75" s="153">
        <f t="shared" si="3"/>
        <v>0</v>
      </c>
      <c r="AH75" s="39"/>
      <c r="AI75" s="39"/>
    </row>
    <row r="76" spans="1:35" ht="16.5" thickTop="1" thickBot="1" x14ac:dyDescent="0.3">
      <c r="A76" s="98">
        <v>2022</v>
      </c>
      <c r="B76" s="98" t="s">
        <v>96</v>
      </c>
      <c r="C76" s="99" t="s">
        <v>46</v>
      </c>
      <c r="D76" s="98" t="s">
        <v>42</v>
      </c>
      <c r="E76" s="98" t="s">
        <v>47</v>
      </c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19"/>
      <c r="AB76" s="119"/>
      <c r="AC76" s="119"/>
      <c r="AD76" s="153"/>
      <c r="AE76" s="129"/>
      <c r="AF76" s="119"/>
      <c r="AG76" s="153">
        <f t="shared" si="3"/>
        <v>0</v>
      </c>
      <c r="AH76" s="39"/>
      <c r="AI76" s="39"/>
    </row>
    <row r="77" spans="1:35" ht="16.5" thickTop="1" thickBot="1" x14ac:dyDescent="0.3">
      <c r="A77" s="98">
        <v>2022</v>
      </c>
      <c r="B77" s="98" t="s">
        <v>96</v>
      </c>
      <c r="C77" s="99" t="s">
        <v>90</v>
      </c>
      <c r="D77" s="98" t="s">
        <v>181</v>
      </c>
      <c r="E77" s="98" t="s">
        <v>49</v>
      </c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19"/>
      <c r="AB77" s="119"/>
      <c r="AC77" s="119"/>
      <c r="AD77" s="153"/>
      <c r="AE77" s="129"/>
      <c r="AF77" s="119"/>
      <c r="AG77" s="153">
        <f t="shared" si="3"/>
        <v>0</v>
      </c>
      <c r="AH77" s="39"/>
      <c r="AI77" s="39"/>
    </row>
    <row r="78" spans="1:35" ht="16.5" thickTop="1" thickBot="1" x14ac:dyDescent="0.3">
      <c r="A78" s="98">
        <v>2022</v>
      </c>
      <c r="B78" s="98" t="s">
        <v>96</v>
      </c>
      <c r="C78" s="99" t="s">
        <v>51</v>
      </c>
      <c r="D78" s="98" t="s">
        <v>9</v>
      </c>
      <c r="E78" s="98" t="s">
        <v>52</v>
      </c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19"/>
      <c r="AB78" s="119"/>
      <c r="AC78" s="119"/>
      <c r="AD78" s="153"/>
      <c r="AE78" s="129"/>
      <c r="AF78" s="119"/>
      <c r="AG78" s="153">
        <f t="shared" si="3"/>
        <v>0</v>
      </c>
      <c r="AH78" s="39"/>
      <c r="AI78" s="39"/>
    </row>
    <row r="79" spans="1:35" ht="16.5" thickTop="1" thickBot="1" x14ac:dyDescent="0.3">
      <c r="A79" s="98">
        <v>2022</v>
      </c>
      <c r="B79" s="98" t="s">
        <v>96</v>
      </c>
      <c r="C79" s="99" t="s">
        <v>91</v>
      </c>
      <c r="D79" s="98" t="s">
        <v>53</v>
      </c>
      <c r="E79" s="98" t="s">
        <v>54</v>
      </c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19"/>
      <c r="AB79" s="119"/>
      <c r="AC79" s="119"/>
      <c r="AD79" s="153"/>
      <c r="AE79" s="129"/>
      <c r="AF79" s="119"/>
      <c r="AG79" s="153">
        <f t="shared" si="3"/>
        <v>0</v>
      </c>
      <c r="AH79" s="39"/>
      <c r="AI79" s="39"/>
    </row>
    <row r="80" spans="1:35" ht="16.5" thickTop="1" thickBot="1" x14ac:dyDescent="0.3">
      <c r="A80" s="98">
        <v>2022</v>
      </c>
      <c r="B80" s="98" t="s">
        <v>96</v>
      </c>
      <c r="C80" s="99" t="s">
        <v>92</v>
      </c>
      <c r="D80" s="98" t="s">
        <v>6</v>
      </c>
      <c r="E80" s="98" t="s">
        <v>61</v>
      </c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19"/>
      <c r="AB80" s="119"/>
      <c r="AC80" s="119"/>
      <c r="AD80" s="153"/>
      <c r="AE80" s="129"/>
      <c r="AF80" s="119"/>
      <c r="AG80" s="153">
        <f t="shared" si="3"/>
        <v>0</v>
      </c>
      <c r="AH80" s="39"/>
      <c r="AI80" s="39"/>
    </row>
    <row r="81" spans="1:35" ht="16.5" thickTop="1" thickBot="1" x14ac:dyDescent="0.3">
      <c r="A81" s="98">
        <v>2022</v>
      </c>
      <c r="B81" s="98" t="s">
        <v>96</v>
      </c>
      <c r="C81" s="99" t="s">
        <v>93</v>
      </c>
      <c r="D81" s="98" t="s">
        <v>181</v>
      </c>
      <c r="E81" s="98" t="s">
        <v>62</v>
      </c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19"/>
      <c r="AB81" s="119"/>
      <c r="AC81" s="119"/>
      <c r="AD81" s="153"/>
      <c r="AE81" s="129"/>
      <c r="AF81" s="119"/>
      <c r="AG81" s="153">
        <f t="shared" si="3"/>
        <v>0</v>
      </c>
      <c r="AH81" s="39"/>
      <c r="AI81" s="39"/>
    </row>
    <row r="82" spans="1:35" ht="16.5" thickTop="1" thickBot="1" x14ac:dyDescent="0.3">
      <c r="A82" s="98">
        <v>2022</v>
      </c>
      <c r="B82" s="98" t="s">
        <v>96</v>
      </c>
      <c r="C82" s="99" t="s">
        <v>135</v>
      </c>
      <c r="D82" s="98" t="s">
        <v>137</v>
      </c>
      <c r="E82" s="98" t="s">
        <v>139</v>
      </c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19"/>
      <c r="AB82" s="119"/>
      <c r="AC82" s="119"/>
      <c r="AD82" s="153"/>
      <c r="AE82" s="129"/>
      <c r="AF82" s="119"/>
      <c r="AG82" s="153">
        <f t="shared" si="3"/>
        <v>0</v>
      </c>
      <c r="AH82" s="39"/>
      <c r="AI82" s="39"/>
    </row>
    <row r="83" spans="1:35" ht="16.5" thickTop="1" thickBot="1" x14ac:dyDescent="0.3">
      <c r="A83" s="98">
        <v>2022</v>
      </c>
      <c r="B83" s="98" t="s">
        <v>96</v>
      </c>
      <c r="C83" s="99" t="s">
        <v>204</v>
      </c>
      <c r="D83" s="98" t="s">
        <v>0</v>
      </c>
      <c r="E83" s="98" t="s">
        <v>203</v>
      </c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19"/>
      <c r="AB83" s="119"/>
      <c r="AC83" s="119"/>
      <c r="AD83" s="153"/>
      <c r="AE83" s="129"/>
      <c r="AF83" s="119"/>
      <c r="AG83" s="153">
        <f t="shared" si="3"/>
        <v>0</v>
      </c>
      <c r="AH83" s="39"/>
      <c r="AI83" s="39"/>
    </row>
    <row r="84" spans="1:35" ht="16.5" thickTop="1" thickBot="1" x14ac:dyDescent="0.3">
      <c r="A84" s="98">
        <v>2022</v>
      </c>
      <c r="B84" s="98" t="s">
        <v>96</v>
      </c>
      <c r="C84" s="99" t="s">
        <v>228</v>
      </c>
      <c r="D84" s="98" t="s">
        <v>4</v>
      </c>
      <c r="E84" s="98" t="s">
        <v>226</v>
      </c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0"/>
      <c r="V84" s="128"/>
      <c r="W84" s="128"/>
      <c r="X84" s="128"/>
      <c r="Y84" s="128"/>
      <c r="Z84" s="120"/>
      <c r="AA84" s="129"/>
      <c r="AB84" s="129"/>
      <c r="AC84" s="129"/>
      <c r="AD84" s="129"/>
      <c r="AE84" s="119"/>
      <c r="AF84" s="119"/>
      <c r="AG84" s="153">
        <f t="shared" si="3"/>
        <v>0</v>
      </c>
      <c r="AH84" s="39"/>
      <c r="AI84" s="39"/>
    </row>
    <row r="85" spans="1:35" ht="16.5" thickTop="1" thickBot="1" x14ac:dyDescent="0.3">
      <c r="A85" s="98">
        <v>2022</v>
      </c>
      <c r="B85" s="98" t="s">
        <v>96</v>
      </c>
      <c r="C85" s="99" t="s">
        <v>229</v>
      </c>
      <c r="D85" s="98" t="s">
        <v>227</v>
      </c>
      <c r="E85" s="98" t="s">
        <v>225</v>
      </c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0"/>
      <c r="V85" s="128"/>
      <c r="W85" s="128"/>
      <c r="X85" s="128"/>
      <c r="Y85" s="128"/>
      <c r="Z85" s="120"/>
      <c r="AA85" s="129"/>
      <c r="AB85" s="129"/>
      <c r="AC85" s="129"/>
      <c r="AD85" s="129"/>
      <c r="AE85" s="119"/>
      <c r="AF85" s="119"/>
      <c r="AG85" s="153">
        <f t="shared" si="3"/>
        <v>0</v>
      </c>
      <c r="AH85" s="39"/>
      <c r="AI85" s="39"/>
    </row>
    <row r="86" spans="1:35" ht="16.5" thickTop="1" thickBot="1" x14ac:dyDescent="0.3">
      <c r="A86" s="98">
        <v>2022</v>
      </c>
      <c r="B86" s="98" t="s">
        <v>96</v>
      </c>
      <c r="C86" s="132" t="s">
        <v>153</v>
      </c>
      <c r="D86" s="98" t="s">
        <v>12</v>
      </c>
      <c r="E86" s="98" t="s">
        <v>148</v>
      </c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19"/>
      <c r="AB86" s="119"/>
      <c r="AC86" s="119"/>
      <c r="AD86" s="153"/>
      <c r="AE86" s="146"/>
      <c r="AF86" s="119"/>
      <c r="AG86" s="153">
        <f t="shared" si="3"/>
        <v>0</v>
      </c>
      <c r="AH86" s="39"/>
      <c r="AI86" s="39"/>
    </row>
    <row r="87" spans="1:35" ht="16.5" thickTop="1" thickBot="1" x14ac:dyDescent="0.3">
      <c r="A87" s="98">
        <v>2022</v>
      </c>
      <c r="B87" s="98" t="s">
        <v>96</v>
      </c>
      <c r="C87" s="99" t="s">
        <v>154</v>
      </c>
      <c r="D87" s="98" t="s">
        <v>9</v>
      </c>
      <c r="E87" s="98" t="s">
        <v>149</v>
      </c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19"/>
      <c r="AB87" s="119"/>
      <c r="AC87" s="119"/>
      <c r="AD87" s="153"/>
      <c r="AE87" s="146"/>
      <c r="AF87" s="119"/>
      <c r="AG87" s="153">
        <f t="shared" si="3"/>
        <v>0</v>
      </c>
      <c r="AH87" s="39"/>
      <c r="AI87" s="39"/>
    </row>
    <row r="88" spans="1:35" ht="16.5" thickTop="1" thickBot="1" x14ac:dyDescent="0.3">
      <c r="A88" s="98">
        <v>2022</v>
      </c>
      <c r="B88" s="98" t="s">
        <v>96</v>
      </c>
      <c r="C88" s="99" t="s">
        <v>155</v>
      </c>
      <c r="D88" s="98" t="s">
        <v>42</v>
      </c>
      <c r="E88" s="98" t="s">
        <v>150</v>
      </c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19"/>
      <c r="AB88" s="119"/>
      <c r="AC88" s="119"/>
      <c r="AD88" s="153"/>
      <c r="AE88" s="146"/>
      <c r="AF88" s="119"/>
      <c r="AG88" s="153">
        <f t="shared" si="3"/>
        <v>0</v>
      </c>
    </row>
    <row r="89" spans="1:35" ht="16.5" thickTop="1" thickBot="1" x14ac:dyDescent="0.3">
      <c r="A89" s="98">
        <v>2022</v>
      </c>
      <c r="B89" s="98" t="s">
        <v>96</v>
      </c>
      <c r="C89" s="99" t="s">
        <v>156</v>
      </c>
      <c r="D89" s="98" t="s">
        <v>42</v>
      </c>
      <c r="E89" s="98" t="s">
        <v>151</v>
      </c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19"/>
      <c r="AB89" s="119"/>
      <c r="AC89" s="119"/>
      <c r="AD89" s="153"/>
      <c r="AE89" s="146"/>
      <c r="AF89" s="119"/>
      <c r="AG89" s="153">
        <f t="shared" si="3"/>
        <v>0</v>
      </c>
    </row>
    <row r="90" spans="1:35" ht="16.5" thickTop="1" thickBot="1" x14ac:dyDescent="0.3">
      <c r="A90" s="98">
        <v>2022</v>
      </c>
      <c r="B90" s="98" t="s">
        <v>96</v>
      </c>
      <c r="C90" s="99" t="s">
        <v>157</v>
      </c>
      <c r="D90" s="98" t="s">
        <v>42</v>
      </c>
      <c r="E90" s="98" t="s">
        <v>152</v>
      </c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19"/>
      <c r="AB90" s="119"/>
      <c r="AC90" s="119"/>
      <c r="AD90" s="153"/>
      <c r="AE90" s="146"/>
      <c r="AF90" s="119"/>
      <c r="AG90" s="153">
        <f t="shared" si="3"/>
        <v>0</v>
      </c>
    </row>
    <row r="91" spans="1:35" ht="16.5" thickTop="1" thickBot="1" x14ac:dyDescent="0.3">
      <c r="A91" s="98">
        <v>2022</v>
      </c>
      <c r="B91" s="98" t="s">
        <v>96</v>
      </c>
      <c r="C91" s="118">
        <v>44</v>
      </c>
      <c r="D91" s="98" t="s">
        <v>42</v>
      </c>
      <c r="E91" s="117" t="s">
        <v>158</v>
      </c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8"/>
      <c r="W91" s="128"/>
      <c r="X91" s="128"/>
      <c r="Y91" s="128"/>
      <c r="Z91" s="120"/>
      <c r="AA91" s="119"/>
      <c r="AB91" s="119"/>
      <c r="AC91" s="119"/>
      <c r="AD91" s="153"/>
      <c r="AE91" s="146"/>
      <c r="AF91" s="119"/>
      <c r="AG91" s="153">
        <f t="shared" si="3"/>
        <v>0</v>
      </c>
    </row>
    <row r="92" spans="1:35" ht="16.5" thickTop="1" thickBot="1" x14ac:dyDescent="0.3">
      <c r="A92" s="98">
        <v>2022</v>
      </c>
      <c r="B92" s="98" t="s">
        <v>96</v>
      </c>
      <c r="C92" s="118">
        <v>45</v>
      </c>
      <c r="D92" s="98" t="s">
        <v>42</v>
      </c>
      <c r="E92" s="117" t="s">
        <v>159</v>
      </c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8"/>
      <c r="W92" s="128"/>
      <c r="X92" s="128"/>
      <c r="Y92" s="128"/>
      <c r="Z92" s="120"/>
      <c r="AA92" s="119"/>
      <c r="AB92" s="119"/>
      <c r="AC92" s="119"/>
      <c r="AD92" s="153"/>
      <c r="AE92" s="146"/>
      <c r="AF92" s="119"/>
      <c r="AG92" s="153">
        <f t="shared" si="3"/>
        <v>0</v>
      </c>
    </row>
    <row r="93" spans="1:35" ht="16.5" thickTop="1" thickBot="1" x14ac:dyDescent="0.3">
      <c r="A93" s="98">
        <v>2022</v>
      </c>
      <c r="B93" s="98" t="s">
        <v>96</v>
      </c>
      <c r="C93" s="118">
        <v>46</v>
      </c>
      <c r="D93" s="98" t="s">
        <v>42</v>
      </c>
      <c r="E93" s="117" t="s">
        <v>160</v>
      </c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8"/>
      <c r="W93" s="128"/>
      <c r="X93" s="128"/>
      <c r="Y93" s="128"/>
      <c r="Z93" s="120"/>
      <c r="AA93" s="119"/>
      <c r="AB93" s="119"/>
      <c r="AC93" s="119"/>
      <c r="AD93" s="153"/>
      <c r="AE93" s="146"/>
      <c r="AF93" s="119"/>
      <c r="AG93" s="153">
        <f t="shared" si="3"/>
        <v>0</v>
      </c>
    </row>
    <row r="94" spans="1:35" ht="16.5" thickTop="1" thickBot="1" x14ac:dyDescent="0.3">
      <c r="A94" s="98">
        <v>2022</v>
      </c>
      <c r="B94" s="98" t="s">
        <v>96</v>
      </c>
      <c r="C94" s="118">
        <v>47</v>
      </c>
      <c r="D94" s="97" t="s">
        <v>165</v>
      </c>
      <c r="E94" s="117" t="s">
        <v>161</v>
      </c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8"/>
      <c r="W94" s="128"/>
      <c r="X94" s="128"/>
      <c r="Y94" s="128"/>
      <c r="Z94" s="120"/>
      <c r="AA94" s="119"/>
      <c r="AB94" s="119"/>
      <c r="AC94" s="119"/>
      <c r="AD94" s="153"/>
      <c r="AE94" s="146"/>
      <c r="AF94" s="119"/>
      <c r="AG94" s="153">
        <f t="shared" si="3"/>
        <v>0</v>
      </c>
    </row>
    <row r="95" spans="1:35" ht="16.5" thickTop="1" thickBot="1" x14ac:dyDescent="0.3">
      <c r="A95" s="98">
        <v>2022</v>
      </c>
      <c r="B95" s="98" t="s">
        <v>96</v>
      </c>
      <c r="C95" s="118">
        <v>48</v>
      </c>
      <c r="D95" s="97" t="s">
        <v>165</v>
      </c>
      <c r="E95" s="117" t="s">
        <v>162</v>
      </c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8"/>
      <c r="W95" s="128"/>
      <c r="X95" s="128"/>
      <c r="Y95" s="128"/>
      <c r="Z95" s="120"/>
      <c r="AA95" s="119"/>
      <c r="AB95" s="119"/>
      <c r="AC95" s="119"/>
      <c r="AD95" s="153"/>
      <c r="AE95" s="146"/>
      <c r="AF95" s="119"/>
      <c r="AG95" s="153">
        <f t="shared" si="3"/>
        <v>0</v>
      </c>
    </row>
    <row r="96" spans="1:35" ht="16.5" thickTop="1" thickBot="1" x14ac:dyDescent="0.3">
      <c r="A96" s="98">
        <v>2022</v>
      </c>
      <c r="B96" s="98" t="s">
        <v>96</v>
      </c>
      <c r="C96" s="118">
        <v>50</v>
      </c>
      <c r="D96" s="97" t="s">
        <v>165</v>
      </c>
      <c r="E96" s="117" t="s">
        <v>164</v>
      </c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8"/>
      <c r="W96" s="128"/>
      <c r="X96" s="128"/>
      <c r="Y96" s="128"/>
      <c r="Z96" s="120"/>
      <c r="AA96" s="119"/>
      <c r="AB96" s="119"/>
      <c r="AC96" s="119"/>
      <c r="AD96" s="153"/>
      <c r="AE96" s="146"/>
      <c r="AF96" s="119"/>
      <c r="AG96" s="153">
        <f t="shared" si="3"/>
        <v>0</v>
      </c>
    </row>
    <row r="97" spans="1:35" ht="16.5" thickTop="1" thickBot="1" x14ac:dyDescent="0.3">
      <c r="A97" s="98">
        <v>2022</v>
      </c>
      <c r="B97" s="98" t="s">
        <v>96</v>
      </c>
      <c r="C97" s="118">
        <v>51</v>
      </c>
      <c r="D97" s="97" t="s">
        <v>165</v>
      </c>
      <c r="E97" s="117" t="s">
        <v>166</v>
      </c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19"/>
      <c r="AB97" s="119"/>
      <c r="AC97" s="119"/>
      <c r="AD97" s="153"/>
      <c r="AE97" s="146"/>
      <c r="AF97" s="119"/>
      <c r="AG97" s="153">
        <f t="shared" si="3"/>
        <v>0</v>
      </c>
    </row>
    <row r="98" spans="1:35" ht="16.5" thickTop="1" thickBot="1" x14ac:dyDescent="0.3">
      <c r="A98" s="98">
        <v>2022</v>
      </c>
      <c r="B98" s="98" t="s">
        <v>96</v>
      </c>
      <c r="C98" s="118">
        <v>52</v>
      </c>
      <c r="D98" s="97" t="s">
        <v>165</v>
      </c>
      <c r="E98" s="117" t="s">
        <v>167</v>
      </c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19"/>
      <c r="AB98" s="119"/>
      <c r="AC98" s="119"/>
      <c r="AD98" s="153"/>
      <c r="AE98" s="146"/>
      <c r="AF98" s="119"/>
      <c r="AG98" s="153">
        <f t="shared" si="3"/>
        <v>0</v>
      </c>
    </row>
    <row r="99" spans="1:35" ht="16.5" thickTop="1" thickBot="1" x14ac:dyDescent="0.3">
      <c r="A99" s="98">
        <v>2022</v>
      </c>
      <c r="B99" s="98" t="s">
        <v>96</v>
      </c>
      <c r="C99" s="118">
        <v>53</v>
      </c>
      <c r="D99" s="97" t="s">
        <v>55</v>
      </c>
      <c r="E99" s="117" t="s">
        <v>56</v>
      </c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19"/>
      <c r="AB99" s="119"/>
      <c r="AC99" s="119"/>
      <c r="AD99" s="153"/>
      <c r="AE99" s="146"/>
      <c r="AF99" s="119"/>
      <c r="AG99" s="153">
        <f t="shared" si="3"/>
        <v>0</v>
      </c>
    </row>
    <row r="100" spans="1:35" ht="16.5" thickTop="1" thickBot="1" x14ac:dyDescent="0.3">
      <c r="A100" s="98">
        <v>2022</v>
      </c>
      <c r="B100" s="98" t="s">
        <v>96</v>
      </c>
      <c r="C100" s="118" t="s">
        <v>170</v>
      </c>
      <c r="D100" s="97" t="s">
        <v>6</v>
      </c>
      <c r="E100" s="131" t="s">
        <v>168</v>
      </c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19"/>
      <c r="AB100" s="145"/>
      <c r="AC100" s="119"/>
      <c r="AD100" s="153"/>
      <c r="AE100" s="146"/>
      <c r="AF100" s="119"/>
      <c r="AG100" s="153">
        <f t="shared" si="3"/>
        <v>0</v>
      </c>
    </row>
    <row r="101" spans="1:35" ht="16.5" thickTop="1" thickBot="1" x14ac:dyDescent="0.3">
      <c r="A101" s="98">
        <v>2022</v>
      </c>
      <c r="B101" s="98" t="s">
        <v>96</v>
      </c>
      <c r="C101" s="118" t="s">
        <v>171</v>
      </c>
      <c r="D101" s="97" t="s">
        <v>6</v>
      </c>
      <c r="E101" s="131" t="s">
        <v>169</v>
      </c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19"/>
      <c r="AB101" s="119"/>
      <c r="AC101" s="119"/>
      <c r="AD101" s="153"/>
      <c r="AE101" s="146"/>
      <c r="AF101" s="119"/>
      <c r="AG101" s="153">
        <f t="shared" si="3"/>
        <v>0</v>
      </c>
    </row>
    <row r="102" spans="1:35" ht="16.5" thickTop="1" thickBot="1" x14ac:dyDescent="0.3">
      <c r="A102" s="98">
        <v>2022</v>
      </c>
      <c r="B102" s="98" t="s">
        <v>96</v>
      </c>
      <c r="C102" s="118">
        <v>65</v>
      </c>
      <c r="D102" s="97" t="s">
        <v>181</v>
      </c>
      <c r="E102" s="131" t="s">
        <v>195</v>
      </c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19"/>
      <c r="AB102" s="119"/>
      <c r="AC102" s="119"/>
      <c r="AD102" s="153"/>
      <c r="AE102" s="146"/>
      <c r="AF102" s="119"/>
      <c r="AG102" s="153">
        <f t="shared" si="3"/>
        <v>0</v>
      </c>
    </row>
    <row r="103" spans="1:35" ht="16.5" thickTop="1" thickBot="1" x14ac:dyDescent="0.3">
      <c r="A103" s="98">
        <v>2022</v>
      </c>
      <c r="B103" s="98" t="s">
        <v>96</v>
      </c>
      <c r="C103" s="130">
        <v>69</v>
      </c>
      <c r="D103" s="104" t="s">
        <v>230</v>
      </c>
      <c r="E103" s="230" t="s">
        <v>231</v>
      </c>
      <c r="F103" s="120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0"/>
      <c r="V103" s="128"/>
      <c r="W103" s="128"/>
      <c r="X103" s="128"/>
      <c r="Y103" s="128"/>
      <c r="Z103" s="120"/>
      <c r="AA103" s="129"/>
      <c r="AB103" s="129"/>
      <c r="AC103" s="129"/>
      <c r="AD103" s="129"/>
      <c r="AE103" s="129"/>
      <c r="AF103" s="119"/>
      <c r="AG103" s="153">
        <f t="shared" si="3"/>
        <v>0</v>
      </c>
      <c r="AH103" s="39"/>
      <c r="AI103" s="39"/>
    </row>
    <row r="104" spans="1:35" ht="17.25" customHeight="1" thickTop="1" thickBot="1" x14ac:dyDescent="0.3">
      <c r="A104" s="98">
        <v>2022</v>
      </c>
      <c r="B104" s="126" t="s">
        <v>97</v>
      </c>
      <c r="C104" s="127" t="s">
        <v>8</v>
      </c>
      <c r="D104" s="126" t="s">
        <v>9</v>
      </c>
      <c r="E104" s="126" t="s">
        <v>10</v>
      </c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120"/>
      <c r="V104" s="258"/>
      <c r="W104" s="258"/>
      <c r="X104" s="258"/>
      <c r="Y104" s="258"/>
      <c r="Z104" s="258"/>
      <c r="AA104" s="145"/>
      <c r="AB104" s="145"/>
      <c r="AC104" s="145"/>
      <c r="AD104" s="145"/>
      <c r="AE104" s="136"/>
      <c r="AF104" s="129"/>
      <c r="AG104" s="153">
        <f t="shared" ref="AG104:AG158" si="4">+AA104-AB104-AC104-AD104-AE104-AF104</f>
        <v>0</v>
      </c>
    </row>
    <row r="105" spans="1:35" ht="16.5" thickTop="1" thickBot="1" x14ac:dyDescent="0.3">
      <c r="A105" s="98">
        <v>2022</v>
      </c>
      <c r="B105" s="98" t="s">
        <v>97</v>
      </c>
      <c r="C105" s="99" t="s">
        <v>11</v>
      </c>
      <c r="D105" s="98" t="s">
        <v>12</v>
      </c>
      <c r="E105" s="98" t="s">
        <v>13</v>
      </c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120"/>
      <c r="V105" s="238"/>
      <c r="W105" s="238"/>
      <c r="X105" s="238"/>
      <c r="Y105" s="238"/>
      <c r="Z105" s="258"/>
      <c r="AA105" s="136"/>
      <c r="AB105" s="136"/>
      <c r="AC105" s="136"/>
      <c r="AD105" s="136"/>
      <c r="AE105" s="136"/>
      <c r="AF105" s="129"/>
      <c r="AG105" s="153">
        <f t="shared" si="4"/>
        <v>0</v>
      </c>
    </row>
    <row r="106" spans="1:35" ht="16.5" thickTop="1" thickBot="1" x14ac:dyDescent="0.3">
      <c r="A106" s="98">
        <v>2022</v>
      </c>
      <c r="B106" s="98" t="s">
        <v>97</v>
      </c>
      <c r="C106" s="99" t="s">
        <v>82</v>
      </c>
      <c r="D106" s="98" t="s">
        <v>18</v>
      </c>
      <c r="E106" s="98" t="s">
        <v>19</v>
      </c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120"/>
      <c r="V106" s="238"/>
      <c r="W106" s="238"/>
      <c r="X106" s="238"/>
      <c r="Y106" s="238"/>
      <c r="Z106" s="258"/>
      <c r="AA106" s="136"/>
      <c r="AB106" s="136"/>
      <c r="AC106" s="136"/>
      <c r="AD106" s="136"/>
      <c r="AE106" s="136"/>
      <c r="AF106" s="129"/>
      <c r="AG106" s="153">
        <f t="shared" si="4"/>
        <v>0</v>
      </c>
    </row>
    <row r="107" spans="1:35" ht="16.5" thickTop="1" thickBot="1" x14ac:dyDescent="0.3">
      <c r="A107" s="98">
        <v>2022</v>
      </c>
      <c r="B107" s="98" t="s">
        <v>97</v>
      </c>
      <c r="C107" s="99" t="s">
        <v>24</v>
      </c>
      <c r="D107" s="98" t="s">
        <v>9</v>
      </c>
      <c r="E107" s="98" t="s">
        <v>25</v>
      </c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120"/>
      <c r="V107" s="238"/>
      <c r="W107" s="238"/>
      <c r="X107" s="238"/>
      <c r="Y107" s="238"/>
      <c r="Z107" s="258"/>
      <c r="AA107" s="136"/>
      <c r="AB107" s="136"/>
      <c r="AC107" s="136"/>
      <c r="AD107" s="136"/>
      <c r="AE107" s="136"/>
      <c r="AF107" s="129"/>
      <c r="AG107" s="153">
        <f t="shared" si="4"/>
        <v>0</v>
      </c>
    </row>
    <row r="108" spans="1:35" ht="16.5" thickTop="1" thickBot="1" x14ac:dyDescent="0.3">
      <c r="A108" s="98">
        <v>2022</v>
      </c>
      <c r="B108" s="98" t="s">
        <v>97</v>
      </c>
      <c r="C108" s="99" t="s">
        <v>84</v>
      </c>
      <c r="D108" s="98" t="s">
        <v>26</v>
      </c>
      <c r="E108" s="98" t="s">
        <v>27</v>
      </c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120"/>
      <c r="V108" s="238"/>
      <c r="W108" s="238"/>
      <c r="X108" s="238"/>
      <c r="Y108" s="238"/>
      <c r="Z108" s="258"/>
      <c r="AA108" s="136"/>
      <c r="AB108" s="136"/>
      <c r="AC108" s="136"/>
      <c r="AD108" s="136"/>
      <c r="AE108" s="136"/>
      <c r="AF108" s="129"/>
      <c r="AG108" s="153">
        <f t="shared" si="4"/>
        <v>0</v>
      </c>
    </row>
    <row r="109" spans="1:35" ht="16.5" thickTop="1" thickBot="1" x14ac:dyDescent="0.3">
      <c r="A109" s="98">
        <v>2022</v>
      </c>
      <c r="B109" s="98" t="s">
        <v>97</v>
      </c>
      <c r="C109" s="99" t="s">
        <v>89</v>
      </c>
      <c r="D109" s="98" t="s">
        <v>6</v>
      </c>
      <c r="E109" s="98" t="s">
        <v>37</v>
      </c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120"/>
      <c r="V109" s="238"/>
      <c r="W109" s="238"/>
      <c r="X109" s="238"/>
      <c r="Y109" s="238"/>
      <c r="Z109" s="258"/>
      <c r="AA109" s="136"/>
      <c r="AB109" s="136"/>
      <c r="AC109" s="136"/>
      <c r="AD109" s="136"/>
      <c r="AE109" s="136"/>
      <c r="AF109" s="129"/>
      <c r="AG109" s="153">
        <f t="shared" si="4"/>
        <v>0</v>
      </c>
    </row>
    <row r="110" spans="1:35" ht="16.5" thickTop="1" thickBot="1" x14ac:dyDescent="0.3">
      <c r="A110" s="98">
        <v>2022</v>
      </c>
      <c r="B110" s="98" t="s">
        <v>97</v>
      </c>
      <c r="C110" s="99" t="s">
        <v>46</v>
      </c>
      <c r="D110" s="98" t="s">
        <v>42</v>
      </c>
      <c r="E110" s="98" t="s">
        <v>47</v>
      </c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120"/>
      <c r="V110" s="238"/>
      <c r="W110" s="238"/>
      <c r="X110" s="238"/>
      <c r="Y110" s="238"/>
      <c r="Z110" s="258"/>
      <c r="AA110" s="136"/>
      <c r="AB110" s="136"/>
      <c r="AC110" s="136"/>
      <c r="AD110" s="136"/>
      <c r="AE110" s="136"/>
      <c r="AF110" s="129"/>
      <c r="AG110" s="153">
        <f t="shared" si="4"/>
        <v>0</v>
      </c>
      <c r="AH110" s="39"/>
      <c r="AI110" s="39"/>
    </row>
    <row r="111" spans="1:35" ht="16.5" thickTop="1" thickBot="1" x14ac:dyDescent="0.3">
      <c r="A111" s="98">
        <v>2022</v>
      </c>
      <c r="B111" s="98" t="s">
        <v>97</v>
      </c>
      <c r="C111" s="99" t="s">
        <v>90</v>
      </c>
      <c r="D111" s="98" t="s">
        <v>181</v>
      </c>
      <c r="E111" s="98" t="s">
        <v>49</v>
      </c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120"/>
      <c r="V111" s="238"/>
      <c r="W111" s="238"/>
      <c r="X111" s="238"/>
      <c r="Y111" s="238"/>
      <c r="Z111" s="258"/>
      <c r="AA111" s="136"/>
      <c r="AB111" s="136"/>
      <c r="AC111" s="136"/>
      <c r="AD111" s="136"/>
      <c r="AE111" s="136"/>
      <c r="AF111" s="129"/>
      <c r="AG111" s="153">
        <f t="shared" si="4"/>
        <v>0</v>
      </c>
      <c r="AH111" s="39"/>
      <c r="AI111" s="39"/>
    </row>
    <row r="112" spans="1:35" ht="16.5" thickTop="1" thickBot="1" x14ac:dyDescent="0.3">
      <c r="A112" s="98">
        <v>2022</v>
      </c>
      <c r="B112" s="98" t="s">
        <v>97</v>
      </c>
      <c r="C112" s="99" t="s">
        <v>51</v>
      </c>
      <c r="D112" s="98" t="s">
        <v>9</v>
      </c>
      <c r="E112" s="98" t="s">
        <v>52</v>
      </c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120"/>
      <c r="V112" s="238"/>
      <c r="W112" s="238"/>
      <c r="X112" s="238"/>
      <c r="Y112" s="238"/>
      <c r="Z112" s="258"/>
      <c r="AA112" s="136"/>
      <c r="AB112" s="136"/>
      <c r="AC112" s="136"/>
      <c r="AD112" s="136"/>
      <c r="AE112" s="136"/>
      <c r="AF112" s="129"/>
      <c r="AG112" s="153">
        <f t="shared" si="4"/>
        <v>0</v>
      </c>
      <c r="AH112" s="39"/>
      <c r="AI112" s="39"/>
    </row>
    <row r="113" spans="1:35" ht="16.5" thickTop="1" thickBot="1" x14ac:dyDescent="0.3">
      <c r="A113" s="98">
        <v>2022</v>
      </c>
      <c r="B113" s="98" t="s">
        <v>97</v>
      </c>
      <c r="C113" s="99" t="s">
        <v>91</v>
      </c>
      <c r="D113" s="98" t="s">
        <v>53</v>
      </c>
      <c r="E113" s="98" t="s">
        <v>54</v>
      </c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120"/>
      <c r="V113" s="238"/>
      <c r="W113" s="238"/>
      <c r="X113" s="238"/>
      <c r="Y113" s="238"/>
      <c r="Z113" s="258"/>
      <c r="AA113" s="136"/>
      <c r="AB113" s="136"/>
      <c r="AC113" s="136"/>
      <c r="AD113" s="136"/>
      <c r="AE113" s="136"/>
      <c r="AF113" s="129"/>
      <c r="AG113" s="153">
        <f t="shared" si="4"/>
        <v>0</v>
      </c>
      <c r="AH113" s="39"/>
      <c r="AI113" s="39"/>
    </row>
    <row r="114" spans="1:35" ht="16.5" thickTop="1" thickBot="1" x14ac:dyDescent="0.3">
      <c r="A114" s="98">
        <v>2022</v>
      </c>
      <c r="B114" s="98" t="s">
        <v>97</v>
      </c>
      <c r="C114" s="99" t="s">
        <v>92</v>
      </c>
      <c r="D114" s="98" t="s">
        <v>6</v>
      </c>
      <c r="E114" s="98" t="s">
        <v>61</v>
      </c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120"/>
      <c r="V114" s="238"/>
      <c r="W114" s="238"/>
      <c r="X114" s="238"/>
      <c r="Y114" s="238"/>
      <c r="Z114" s="258"/>
      <c r="AA114" s="136"/>
      <c r="AB114" s="136"/>
      <c r="AC114" s="136"/>
      <c r="AD114" s="136"/>
      <c r="AE114" s="136"/>
      <c r="AF114" s="129"/>
      <c r="AG114" s="153">
        <f t="shared" si="4"/>
        <v>0</v>
      </c>
      <c r="AH114" s="39"/>
      <c r="AI114" s="39"/>
    </row>
    <row r="115" spans="1:35" ht="16.5" thickTop="1" thickBot="1" x14ac:dyDescent="0.3">
      <c r="A115" s="98">
        <v>2022</v>
      </c>
      <c r="B115" s="98" t="s">
        <v>97</v>
      </c>
      <c r="C115" s="99" t="s">
        <v>93</v>
      </c>
      <c r="D115" s="98" t="s">
        <v>181</v>
      </c>
      <c r="E115" s="98" t="s">
        <v>62</v>
      </c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120"/>
      <c r="V115" s="238"/>
      <c r="W115" s="238"/>
      <c r="X115" s="238"/>
      <c r="Y115" s="238"/>
      <c r="Z115" s="258"/>
      <c r="AA115" s="136"/>
      <c r="AB115" s="136"/>
      <c r="AC115" s="136"/>
      <c r="AD115" s="136"/>
      <c r="AE115" s="136"/>
      <c r="AF115" s="129"/>
      <c r="AG115" s="153">
        <f t="shared" si="4"/>
        <v>0</v>
      </c>
      <c r="AH115" s="39"/>
      <c r="AI115" s="39"/>
    </row>
    <row r="116" spans="1:35" ht="16.5" thickTop="1" thickBot="1" x14ac:dyDescent="0.3">
      <c r="A116" s="98">
        <v>2022</v>
      </c>
      <c r="B116" s="98" t="s">
        <v>97</v>
      </c>
      <c r="C116" s="99" t="s">
        <v>135</v>
      </c>
      <c r="D116" s="98" t="s">
        <v>137</v>
      </c>
      <c r="E116" s="98" t="s">
        <v>139</v>
      </c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120"/>
      <c r="V116" s="238"/>
      <c r="W116" s="238"/>
      <c r="X116" s="238"/>
      <c r="Y116" s="238"/>
      <c r="Z116" s="258"/>
      <c r="AA116" s="136"/>
      <c r="AB116" s="136"/>
      <c r="AC116" s="136"/>
      <c r="AD116" s="136"/>
      <c r="AE116" s="136"/>
      <c r="AF116" s="129"/>
      <c r="AG116" s="153">
        <f t="shared" si="4"/>
        <v>0</v>
      </c>
      <c r="AH116" s="39"/>
      <c r="AI116" s="39"/>
    </row>
    <row r="117" spans="1:35" ht="16.5" thickTop="1" thickBot="1" x14ac:dyDescent="0.3">
      <c r="A117" s="98">
        <v>2022</v>
      </c>
      <c r="B117" s="98" t="s">
        <v>97</v>
      </c>
      <c r="C117" s="99" t="s">
        <v>204</v>
      </c>
      <c r="D117" s="98" t="s">
        <v>0</v>
      </c>
      <c r="E117" s="98" t="s">
        <v>203</v>
      </c>
      <c r="F117" s="238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120"/>
      <c r="V117" s="238"/>
      <c r="W117" s="238"/>
      <c r="X117" s="238"/>
      <c r="Y117" s="238"/>
      <c r="Z117" s="258"/>
      <c r="AA117" s="136"/>
      <c r="AB117" s="136"/>
      <c r="AC117" s="136"/>
      <c r="AD117" s="136"/>
      <c r="AE117" s="136"/>
      <c r="AF117" s="129"/>
      <c r="AG117" s="153">
        <f t="shared" si="4"/>
        <v>0</v>
      </c>
      <c r="AH117" s="39"/>
      <c r="AI117" s="39"/>
    </row>
    <row r="118" spans="1:35" ht="16.5" thickTop="1" thickBot="1" x14ac:dyDescent="0.3">
      <c r="A118" s="98">
        <v>2022</v>
      </c>
      <c r="B118" s="98" t="s">
        <v>97</v>
      </c>
      <c r="C118" s="99" t="s">
        <v>228</v>
      </c>
      <c r="D118" s="98" t="s">
        <v>4</v>
      </c>
      <c r="E118" s="98" t="s">
        <v>226</v>
      </c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120"/>
      <c r="V118" s="238"/>
      <c r="W118" s="238"/>
      <c r="X118" s="238"/>
      <c r="Y118" s="238"/>
      <c r="Z118" s="258"/>
      <c r="AA118" s="136"/>
      <c r="AB118" s="136"/>
      <c r="AC118" s="136"/>
      <c r="AD118" s="136"/>
      <c r="AE118" s="136"/>
      <c r="AF118" s="129"/>
      <c r="AG118" s="153">
        <f t="shared" si="4"/>
        <v>0</v>
      </c>
      <c r="AH118" s="39"/>
      <c r="AI118" s="39"/>
    </row>
    <row r="119" spans="1:35" ht="16.5" thickTop="1" thickBot="1" x14ac:dyDescent="0.3">
      <c r="A119" s="98">
        <v>2022</v>
      </c>
      <c r="B119" s="98" t="s">
        <v>97</v>
      </c>
      <c r="C119" s="99" t="s">
        <v>229</v>
      </c>
      <c r="D119" s="98" t="s">
        <v>227</v>
      </c>
      <c r="E119" s="98" t="s">
        <v>225</v>
      </c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120"/>
      <c r="V119" s="238"/>
      <c r="W119" s="238"/>
      <c r="X119" s="238"/>
      <c r="Y119" s="238"/>
      <c r="Z119" s="258"/>
      <c r="AA119" s="136"/>
      <c r="AB119" s="136"/>
      <c r="AC119" s="136"/>
      <c r="AD119" s="136"/>
      <c r="AE119" s="136"/>
      <c r="AF119" s="129"/>
      <c r="AG119" s="153">
        <f t="shared" si="4"/>
        <v>0</v>
      </c>
      <c r="AH119" s="39"/>
      <c r="AI119" s="39"/>
    </row>
    <row r="120" spans="1:35" ht="16.5" thickTop="1" thickBot="1" x14ac:dyDescent="0.3">
      <c r="A120" s="98">
        <v>2022</v>
      </c>
      <c r="B120" s="98" t="s">
        <v>97</v>
      </c>
      <c r="C120" s="132" t="s">
        <v>153</v>
      </c>
      <c r="D120" s="98" t="s">
        <v>12</v>
      </c>
      <c r="E120" s="98" t="s">
        <v>148</v>
      </c>
      <c r="F120" s="258"/>
      <c r="G120" s="258"/>
      <c r="H120" s="25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120"/>
      <c r="V120" s="238"/>
      <c r="W120" s="238"/>
      <c r="X120" s="238"/>
      <c r="Y120" s="238"/>
      <c r="Z120" s="258"/>
      <c r="AA120" s="136"/>
      <c r="AB120" s="136"/>
      <c r="AC120" s="136"/>
      <c r="AD120" s="136"/>
      <c r="AE120" s="136"/>
      <c r="AF120" s="129"/>
      <c r="AG120" s="153">
        <f t="shared" si="4"/>
        <v>0</v>
      </c>
      <c r="AH120" s="39"/>
      <c r="AI120" s="39"/>
    </row>
    <row r="121" spans="1:35" ht="16.5" thickTop="1" thickBot="1" x14ac:dyDescent="0.3">
      <c r="A121" s="98">
        <v>2022</v>
      </c>
      <c r="B121" s="98" t="s">
        <v>97</v>
      </c>
      <c r="C121" s="99" t="s">
        <v>154</v>
      </c>
      <c r="D121" s="98" t="s">
        <v>9</v>
      </c>
      <c r="E121" s="98" t="s">
        <v>149</v>
      </c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120"/>
      <c r="V121" s="238"/>
      <c r="W121" s="238"/>
      <c r="X121" s="238"/>
      <c r="Y121" s="238"/>
      <c r="Z121" s="258"/>
      <c r="AA121" s="136"/>
      <c r="AB121" s="136"/>
      <c r="AC121" s="136"/>
      <c r="AD121" s="136"/>
      <c r="AE121" s="136"/>
      <c r="AF121" s="129"/>
      <c r="AG121" s="153">
        <f t="shared" si="4"/>
        <v>0</v>
      </c>
      <c r="AH121" s="39"/>
      <c r="AI121" s="39"/>
    </row>
    <row r="122" spans="1:35" ht="16.5" thickTop="1" thickBot="1" x14ac:dyDescent="0.3">
      <c r="A122" s="98">
        <v>2022</v>
      </c>
      <c r="B122" s="98" t="s">
        <v>97</v>
      </c>
      <c r="C122" s="99" t="s">
        <v>155</v>
      </c>
      <c r="D122" s="98" t="s">
        <v>42</v>
      </c>
      <c r="E122" s="98" t="s">
        <v>150</v>
      </c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120"/>
      <c r="V122" s="238"/>
      <c r="W122" s="238"/>
      <c r="X122" s="238"/>
      <c r="Y122" s="238"/>
      <c r="Z122" s="258"/>
      <c r="AA122" s="136"/>
      <c r="AB122" s="136"/>
      <c r="AC122" s="136"/>
      <c r="AD122" s="136"/>
      <c r="AE122" s="136"/>
      <c r="AF122" s="129"/>
      <c r="AG122" s="153">
        <f t="shared" si="4"/>
        <v>0</v>
      </c>
      <c r="AH122" s="39"/>
      <c r="AI122" s="39"/>
    </row>
    <row r="123" spans="1:35" ht="16.5" thickTop="1" thickBot="1" x14ac:dyDescent="0.3">
      <c r="A123" s="98">
        <v>2022</v>
      </c>
      <c r="B123" s="98" t="s">
        <v>97</v>
      </c>
      <c r="C123" s="99" t="s">
        <v>156</v>
      </c>
      <c r="D123" s="98" t="s">
        <v>42</v>
      </c>
      <c r="E123" s="98" t="s">
        <v>151</v>
      </c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120"/>
      <c r="V123" s="238"/>
      <c r="W123" s="238"/>
      <c r="X123" s="238"/>
      <c r="Y123" s="238"/>
      <c r="Z123" s="258"/>
      <c r="AA123" s="136"/>
      <c r="AB123" s="136"/>
      <c r="AC123" s="136"/>
      <c r="AD123" s="136"/>
      <c r="AE123" s="136"/>
      <c r="AF123" s="129"/>
      <c r="AG123" s="153">
        <f t="shared" si="4"/>
        <v>0</v>
      </c>
      <c r="AH123" s="39"/>
      <c r="AI123" s="39"/>
    </row>
    <row r="124" spans="1:35" ht="16.5" thickTop="1" thickBot="1" x14ac:dyDescent="0.3">
      <c r="A124" s="98">
        <v>2022</v>
      </c>
      <c r="B124" s="98" t="s">
        <v>97</v>
      </c>
      <c r="C124" s="99" t="s">
        <v>157</v>
      </c>
      <c r="D124" s="98" t="s">
        <v>42</v>
      </c>
      <c r="E124" s="98" t="s">
        <v>152</v>
      </c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120"/>
      <c r="V124" s="238"/>
      <c r="W124" s="238"/>
      <c r="X124" s="238"/>
      <c r="Y124" s="238"/>
      <c r="Z124" s="258"/>
      <c r="AA124" s="136"/>
      <c r="AB124" s="136"/>
      <c r="AC124" s="136"/>
      <c r="AD124" s="136"/>
      <c r="AE124" s="136"/>
      <c r="AF124" s="129"/>
      <c r="AG124" s="153">
        <f t="shared" si="4"/>
        <v>0</v>
      </c>
      <c r="AH124" s="39"/>
      <c r="AI124" s="39"/>
    </row>
    <row r="125" spans="1:35" ht="16.5" thickTop="1" thickBot="1" x14ac:dyDescent="0.3">
      <c r="A125" s="98">
        <v>2022</v>
      </c>
      <c r="B125" s="98" t="s">
        <v>97</v>
      </c>
      <c r="C125" s="118">
        <v>44</v>
      </c>
      <c r="D125" s="98" t="s">
        <v>42</v>
      </c>
      <c r="E125" s="117" t="s">
        <v>158</v>
      </c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120"/>
      <c r="V125" s="238"/>
      <c r="W125" s="238"/>
      <c r="X125" s="238"/>
      <c r="Y125" s="238"/>
      <c r="Z125" s="258"/>
      <c r="AA125" s="136"/>
      <c r="AB125" s="136"/>
      <c r="AC125" s="136"/>
      <c r="AD125" s="136"/>
      <c r="AE125" s="136"/>
      <c r="AF125" s="129"/>
      <c r="AG125" s="153">
        <f t="shared" si="4"/>
        <v>0</v>
      </c>
      <c r="AH125" s="39"/>
      <c r="AI125" s="39"/>
    </row>
    <row r="126" spans="1:35" ht="16.5" thickTop="1" thickBot="1" x14ac:dyDescent="0.3">
      <c r="A126" s="98">
        <v>2022</v>
      </c>
      <c r="B126" s="98" t="s">
        <v>97</v>
      </c>
      <c r="C126" s="118">
        <v>45</v>
      </c>
      <c r="D126" s="98" t="s">
        <v>42</v>
      </c>
      <c r="E126" s="117" t="s">
        <v>159</v>
      </c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120"/>
      <c r="V126" s="238"/>
      <c r="W126" s="238"/>
      <c r="X126" s="238"/>
      <c r="Y126" s="238"/>
      <c r="Z126" s="258"/>
      <c r="AA126" s="136"/>
      <c r="AB126" s="136"/>
      <c r="AC126" s="136"/>
      <c r="AD126" s="136"/>
      <c r="AE126" s="136"/>
      <c r="AF126" s="129"/>
      <c r="AG126" s="153">
        <f t="shared" si="4"/>
        <v>0</v>
      </c>
      <c r="AH126" s="39"/>
      <c r="AI126" s="39"/>
    </row>
    <row r="127" spans="1:35" ht="16.5" thickTop="1" thickBot="1" x14ac:dyDescent="0.3">
      <c r="A127" s="98">
        <v>2022</v>
      </c>
      <c r="B127" s="98" t="s">
        <v>97</v>
      </c>
      <c r="C127" s="118">
        <v>46</v>
      </c>
      <c r="D127" s="98" t="s">
        <v>42</v>
      </c>
      <c r="E127" s="117" t="s">
        <v>160</v>
      </c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120"/>
      <c r="V127" s="238"/>
      <c r="W127" s="238"/>
      <c r="X127" s="238"/>
      <c r="Y127" s="238"/>
      <c r="Z127" s="258"/>
      <c r="AA127" s="136"/>
      <c r="AB127" s="136"/>
      <c r="AC127" s="136"/>
      <c r="AD127" s="136"/>
      <c r="AE127" s="136"/>
      <c r="AF127" s="129"/>
      <c r="AG127" s="153">
        <f t="shared" si="4"/>
        <v>0</v>
      </c>
      <c r="AH127" s="39"/>
      <c r="AI127" s="39"/>
    </row>
    <row r="128" spans="1:35" ht="16.5" thickTop="1" thickBot="1" x14ac:dyDescent="0.3">
      <c r="A128" s="98">
        <v>2022</v>
      </c>
      <c r="B128" s="98" t="s">
        <v>97</v>
      </c>
      <c r="C128" s="118">
        <v>47</v>
      </c>
      <c r="D128" s="97" t="s">
        <v>165</v>
      </c>
      <c r="E128" s="117" t="s">
        <v>161</v>
      </c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120"/>
      <c r="V128" s="238"/>
      <c r="W128" s="238"/>
      <c r="X128" s="238"/>
      <c r="Y128" s="238"/>
      <c r="Z128" s="258"/>
      <c r="AA128" s="136"/>
      <c r="AB128" s="136"/>
      <c r="AC128" s="136"/>
      <c r="AD128" s="136"/>
      <c r="AE128" s="136"/>
      <c r="AF128" s="129"/>
      <c r="AG128" s="153">
        <f t="shared" si="4"/>
        <v>0</v>
      </c>
      <c r="AH128" s="39"/>
      <c r="AI128" s="39"/>
    </row>
    <row r="129" spans="1:37" ht="16.5" thickTop="1" thickBot="1" x14ac:dyDescent="0.3">
      <c r="A129" s="98">
        <v>2022</v>
      </c>
      <c r="B129" s="98" t="s">
        <v>97</v>
      </c>
      <c r="C129" s="118">
        <v>48</v>
      </c>
      <c r="D129" s="97" t="s">
        <v>165</v>
      </c>
      <c r="E129" s="117" t="s">
        <v>162</v>
      </c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120"/>
      <c r="V129" s="238"/>
      <c r="W129" s="238"/>
      <c r="X129" s="238"/>
      <c r="Y129" s="238"/>
      <c r="Z129" s="258"/>
      <c r="AA129" s="136"/>
      <c r="AB129" s="136"/>
      <c r="AC129" s="136"/>
      <c r="AD129" s="136"/>
      <c r="AE129" s="136"/>
      <c r="AF129" s="129"/>
      <c r="AG129" s="153">
        <f t="shared" si="4"/>
        <v>0</v>
      </c>
      <c r="AH129" s="39"/>
      <c r="AI129" s="39"/>
    </row>
    <row r="130" spans="1:37" ht="16.5" thickTop="1" thickBot="1" x14ac:dyDescent="0.3">
      <c r="A130" s="98">
        <v>2022</v>
      </c>
      <c r="B130" s="98" t="s">
        <v>97</v>
      </c>
      <c r="C130" s="118">
        <v>50</v>
      </c>
      <c r="D130" s="97" t="s">
        <v>165</v>
      </c>
      <c r="E130" s="117" t="s">
        <v>164</v>
      </c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120"/>
      <c r="V130" s="238"/>
      <c r="W130" s="238"/>
      <c r="X130" s="238"/>
      <c r="Y130" s="238"/>
      <c r="Z130" s="258"/>
      <c r="AA130" s="136"/>
      <c r="AB130" s="136"/>
      <c r="AC130" s="136"/>
      <c r="AD130" s="136"/>
      <c r="AE130" s="136"/>
      <c r="AF130" s="129"/>
      <c r="AG130" s="153">
        <f t="shared" si="4"/>
        <v>0</v>
      </c>
      <c r="AH130" s="39"/>
      <c r="AI130" s="39"/>
    </row>
    <row r="131" spans="1:37" ht="16.5" thickTop="1" thickBot="1" x14ac:dyDescent="0.3">
      <c r="A131" s="98">
        <v>2022</v>
      </c>
      <c r="B131" s="98" t="s">
        <v>97</v>
      </c>
      <c r="C131" s="118">
        <v>51</v>
      </c>
      <c r="D131" s="97" t="s">
        <v>165</v>
      </c>
      <c r="E131" s="117" t="s">
        <v>166</v>
      </c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120"/>
      <c r="V131" s="238"/>
      <c r="W131" s="238"/>
      <c r="X131" s="238"/>
      <c r="Y131" s="238"/>
      <c r="Z131" s="258"/>
      <c r="AA131" s="136"/>
      <c r="AB131" s="136"/>
      <c r="AC131" s="136"/>
      <c r="AD131" s="136"/>
      <c r="AE131" s="136"/>
      <c r="AF131" s="129"/>
      <c r="AG131" s="153">
        <f t="shared" si="4"/>
        <v>0</v>
      </c>
      <c r="AH131" s="39"/>
      <c r="AI131" s="39"/>
    </row>
    <row r="132" spans="1:37" ht="16.5" thickTop="1" thickBot="1" x14ac:dyDescent="0.3">
      <c r="A132" s="98">
        <v>2022</v>
      </c>
      <c r="B132" s="98" t="s">
        <v>97</v>
      </c>
      <c r="C132" s="118">
        <v>52</v>
      </c>
      <c r="D132" s="97" t="s">
        <v>165</v>
      </c>
      <c r="E132" s="117" t="s">
        <v>167</v>
      </c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120"/>
      <c r="V132" s="238"/>
      <c r="W132" s="238"/>
      <c r="X132" s="238"/>
      <c r="Y132" s="238"/>
      <c r="Z132" s="258"/>
      <c r="AA132" s="136"/>
      <c r="AB132" s="136"/>
      <c r="AC132" s="136"/>
      <c r="AD132" s="136"/>
      <c r="AE132" s="136"/>
      <c r="AF132" s="129"/>
      <c r="AG132" s="153">
        <f t="shared" si="4"/>
        <v>0</v>
      </c>
      <c r="AH132" s="39"/>
      <c r="AI132" s="39"/>
    </row>
    <row r="133" spans="1:37" ht="16.5" thickTop="1" thickBot="1" x14ac:dyDescent="0.3">
      <c r="A133" s="98">
        <v>2022</v>
      </c>
      <c r="B133" s="98" t="s">
        <v>97</v>
      </c>
      <c r="C133" s="118">
        <v>53</v>
      </c>
      <c r="D133" s="97" t="s">
        <v>55</v>
      </c>
      <c r="E133" s="117" t="s">
        <v>56</v>
      </c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120"/>
      <c r="V133" s="238"/>
      <c r="W133" s="238"/>
      <c r="X133" s="238"/>
      <c r="Y133" s="238"/>
      <c r="Z133" s="258"/>
      <c r="AA133" s="136"/>
      <c r="AB133" s="136"/>
      <c r="AC133" s="136"/>
      <c r="AD133" s="136"/>
      <c r="AE133" s="136"/>
      <c r="AF133" s="129"/>
      <c r="AG133" s="153">
        <f t="shared" si="4"/>
        <v>0</v>
      </c>
      <c r="AH133" s="39"/>
      <c r="AI133" s="39"/>
    </row>
    <row r="134" spans="1:37" ht="16.5" thickTop="1" thickBot="1" x14ac:dyDescent="0.3">
      <c r="A134" s="98">
        <v>2022</v>
      </c>
      <c r="B134" s="98" t="s">
        <v>97</v>
      </c>
      <c r="C134" s="118" t="s">
        <v>170</v>
      </c>
      <c r="D134" s="97" t="s">
        <v>6</v>
      </c>
      <c r="E134" s="131" t="s">
        <v>168</v>
      </c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120"/>
      <c r="V134" s="238"/>
      <c r="W134" s="238"/>
      <c r="X134" s="238"/>
      <c r="Y134" s="238"/>
      <c r="Z134" s="258"/>
      <c r="AA134" s="136"/>
      <c r="AB134" s="136"/>
      <c r="AC134" s="136"/>
      <c r="AD134" s="136"/>
      <c r="AE134" s="136"/>
      <c r="AF134" s="129"/>
      <c r="AG134" s="153">
        <f t="shared" si="4"/>
        <v>0</v>
      </c>
      <c r="AH134" s="39"/>
      <c r="AI134" s="39"/>
    </row>
    <row r="135" spans="1:37" ht="16.5" thickTop="1" thickBot="1" x14ac:dyDescent="0.3">
      <c r="A135" s="98">
        <v>2022</v>
      </c>
      <c r="B135" s="98" t="s">
        <v>97</v>
      </c>
      <c r="C135" s="118" t="s">
        <v>171</v>
      </c>
      <c r="D135" s="97" t="s">
        <v>6</v>
      </c>
      <c r="E135" s="131" t="s">
        <v>169</v>
      </c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120"/>
      <c r="V135" s="238"/>
      <c r="W135" s="238"/>
      <c r="X135" s="238"/>
      <c r="Y135" s="238"/>
      <c r="Z135" s="258"/>
      <c r="AA135" s="136"/>
      <c r="AB135" s="136"/>
      <c r="AC135" s="136"/>
      <c r="AD135" s="136"/>
      <c r="AE135" s="136"/>
      <c r="AF135" s="129"/>
      <c r="AG135" s="153">
        <f t="shared" si="4"/>
        <v>0</v>
      </c>
      <c r="AH135" s="39"/>
      <c r="AI135" s="39"/>
    </row>
    <row r="136" spans="1:37" ht="16.5" thickTop="1" thickBot="1" x14ac:dyDescent="0.3">
      <c r="A136" s="98">
        <v>2022</v>
      </c>
      <c r="B136" s="98" t="s">
        <v>97</v>
      </c>
      <c r="C136" s="118">
        <v>65</v>
      </c>
      <c r="D136" s="97" t="s">
        <v>181</v>
      </c>
      <c r="E136" s="131" t="s">
        <v>195</v>
      </c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20"/>
      <c r="V136" s="238"/>
      <c r="W136" s="238"/>
      <c r="X136" s="238"/>
      <c r="Y136" s="238"/>
      <c r="Z136" s="258"/>
      <c r="AA136" s="136"/>
      <c r="AB136" s="136"/>
      <c r="AC136" s="136"/>
      <c r="AD136" s="136"/>
      <c r="AE136" s="136"/>
      <c r="AF136" s="129"/>
      <c r="AG136" s="153">
        <f t="shared" si="4"/>
        <v>0</v>
      </c>
      <c r="AH136" s="39"/>
      <c r="AI136" s="39"/>
    </row>
    <row r="137" spans="1:37" ht="16.5" thickTop="1" thickBot="1" x14ac:dyDescent="0.3">
      <c r="A137" s="98">
        <v>2022</v>
      </c>
      <c r="B137" s="98" t="s">
        <v>97</v>
      </c>
      <c r="C137" s="130">
        <v>69</v>
      </c>
      <c r="D137" s="104" t="s">
        <v>230</v>
      </c>
      <c r="E137" s="230" t="s">
        <v>231</v>
      </c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120"/>
      <c r="V137" s="238"/>
      <c r="W137" s="238"/>
      <c r="X137" s="238"/>
      <c r="Y137" s="238"/>
      <c r="Z137" s="258"/>
      <c r="AA137" s="136"/>
      <c r="AB137" s="136"/>
      <c r="AC137" s="136"/>
      <c r="AD137" s="136"/>
      <c r="AE137" s="136"/>
      <c r="AF137" s="129"/>
      <c r="AG137" s="153">
        <f t="shared" si="4"/>
        <v>0</v>
      </c>
      <c r="AH137" s="39"/>
      <c r="AI137" s="39"/>
      <c r="AJ137" s="289"/>
      <c r="AK137" s="289"/>
    </row>
    <row r="138" spans="1:37" ht="16.5" thickTop="1" thickBot="1" x14ac:dyDescent="0.3">
      <c r="A138" s="98">
        <v>2022</v>
      </c>
      <c r="B138" s="126" t="s">
        <v>98</v>
      </c>
      <c r="C138" s="127" t="s">
        <v>8</v>
      </c>
      <c r="D138" s="126" t="s">
        <v>9</v>
      </c>
      <c r="E138" s="126" t="s">
        <v>10</v>
      </c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58"/>
      <c r="V138" s="238"/>
      <c r="W138" s="238"/>
      <c r="X138" s="238"/>
      <c r="Y138" s="238"/>
      <c r="Z138" s="258"/>
      <c r="AA138" s="136"/>
      <c r="AB138" s="136"/>
      <c r="AC138" s="136"/>
      <c r="AD138" s="136"/>
      <c r="AE138" s="136"/>
      <c r="AF138" s="129"/>
      <c r="AG138" s="153">
        <f t="shared" si="4"/>
        <v>0</v>
      </c>
      <c r="AH138" s="39"/>
      <c r="AI138" s="39"/>
      <c r="AJ138" s="279">
        <v>0</v>
      </c>
      <c r="AK138" s="279">
        <v>0</v>
      </c>
    </row>
    <row r="139" spans="1:37" ht="16.5" thickTop="1" thickBot="1" x14ac:dyDescent="0.3">
      <c r="A139" s="98">
        <v>2022</v>
      </c>
      <c r="B139" s="98" t="s">
        <v>98</v>
      </c>
      <c r="C139" s="99" t="s">
        <v>11</v>
      </c>
      <c r="D139" s="98" t="s">
        <v>12</v>
      </c>
      <c r="E139" s="98" t="s">
        <v>13</v>
      </c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58"/>
      <c r="V139" s="238"/>
      <c r="W139" s="238"/>
      <c r="X139" s="238"/>
      <c r="Y139" s="238"/>
      <c r="Z139" s="258"/>
      <c r="AA139" s="136"/>
      <c r="AB139" s="136"/>
      <c r="AC139" s="136"/>
      <c r="AD139" s="280"/>
      <c r="AE139" s="119"/>
      <c r="AF139" s="119"/>
      <c r="AG139" s="153">
        <f t="shared" si="4"/>
        <v>0</v>
      </c>
      <c r="AH139" s="39"/>
      <c r="AI139" s="39"/>
      <c r="AJ139" s="279">
        <v>16</v>
      </c>
      <c r="AK139" s="279">
        <v>0</v>
      </c>
    </row>
    <row r="140" spans="1:37" ht="16.5" thickTop="1" thickBot="1" x14ac:dyDescent="0.3">
      <c r="A140" s="98">
        <v>2022</v>
      </c>
      <c r="B140" s="98" t="s">
        <v>98</v>
      </c>
      <c r="C140" s="99" t="s">
        <v>82</v>
      </c>
      <c r="D140" s="98" t="s">
        <v>18</v>
      </c>
      <c r="E140" s="98" t="s">
        <v>19</v>
      </c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58"/>
      <c r="V140" s="238"/>
      <c r="W140" s="238"/>
      <c r="X140" s="238"/>
      <c r="Y140" s="238"/>
      <c r="Z140" s="258"/>
      <c r="AA140" s="136"/>
      <c r="AB140" s="136"/>
      <c r="AC140" s="136"/>
      <c r="AD140" s="280"/>
      <c r="AE140" s="119"/>
      <c r="AF140" s="119"/>
      <c r="AG140" s="153">
        <f t="shared" si="4"/>
        <v>0</v>
      </c>
      <c r="AH140" s="39"/>
      <c r="AI140" s="39"/>
      <c r="AJ140" s="279">
        <v>0</v>
      </c>
      <c r="AK140" s="279">
        <v>0</v>
      </c>
    </row>
    <row r="141" spans="1:37" ht="16.5" thickTop="1" thickBot="1" x14ac:dyDescent="0.3">
      <c r="A141" s="98">
        <v>2022</v>
      </c>
      <c r="B141" s="98" t="s">
        <v>98</v>
      </c>
      <c r="C141" s="99" t="s">
        <v>24</v>
      </c>
      <c r="D141" s="98" t="s">
        <v>9</v>
      </c>
      <c r="E141" s="98" t="s">
        <v>25</v>
      </c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58"/>
      <c r="V141" s="238"/>
      <c r="W141" s="238"/>
      <c r="X141" s="238"/>
      <c r="Y141" s="238"/>
      <c r="Z141" s="258"/>
      <c r="AA141" s="136"/>
      <c r="AB141" s="136"/>
      <c r="AC141" s="136"/>
      <c r="AD141" s="280"/>
      <c r="AE141" s="119"/>
      <c r="AF141" s="119"/>
      <c r="AG141" s="153">
        <f t="shared" si="4"/>
        <v>0</v>
      </c>
      <c r="AH141" s="39"/>
      <c r="AI141" s="39"/>
      <c r="AJ141" s="279">
        <v>0</v>
      </c>
      <c r="AK141" s="279">
        <v>0</v>
      </c>
    </row>
    <row r="142" spans="1:37" ht="16.5" thickTop="1" thickBot="1" x14ac:dyDescent="0.3">
      <c r="A142" s="98">
        <v>2022</v>
      </c>
      <c r="B142" s="98" t="s">
        <v>98</v>
      </c>
      <c r="C142" s="99" t="s">
        <v>84</v>
      </c>
      <c r="D142" s="98" t="s">
        <v>26</v>
      </c>
      <c r="E142" s="98" t="s">
        <v>27</v>
      </c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58"/>
      <c r="V142" s="238"/>
      <c r="W142" s="238"/>
      <c r="X142" s="238"/>
      <c r="Y142" s="238"/>
      <c r="Z142" s="258"/>
      <c r="AA142" s="136"/>
      <c r="AB142" s="136"/>
      <c r="AC142" s="136"/>
      <c r="AD142" s="280"/>
      <c r="AE142" s="119"/>
      <c r="AF142" s="119"/>
      <c r="AG142" s="153">
        <f t="shared" si="4"/>
        <v>0</v>
      </c>
      <c r="AH142" s="39"/>
      <c r="AI142" s="39"/>
      <c r="AJ142" s="279">
        <v>2718</v>
      </c>
      <c r="AK142" s="279">
        <v>0</v>
      </c>
    </row>
    <row r="143" spans="1:37" ht="16.5" thickTop="1" thickBot="1" x14ac:dyDescent="0.3">
      <c r="A143" s="98">
        <v>2022</v>
      </c>
      <c r="B143" s="98" t="s">
        <v>98</v>
      </c>
      <c r="C143" s="99" t="s">
        <v>89</v>
      </c>
      <c r="D143" s="98" t="s">
        <v>6</v>
      </c>
      <c r="E143" s="98" t="s">
        <v>37</v>
      </c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58"/>
      <c r="V143" s="238"/>
      <c r="W143" s="238"/>
      <c r="X143" s="238"/>
      <c r="Y143" s="238"/>
      <c r="Z143" s="258"/>
      <c r="AA143" s="136"/>
      <c r="AB143" s="136"/>
      <c r="AC143" s="136"/>
      <c r="AD143" s="280"/>
      <c r="AE143" s="119"/>
      <c r="AF143" s="119"/>
      <c r="AG143" s="153">
        <f t="shared" si="4"/>
        <v>0</v>
      </c>
      <c r="AH143" s="39"/>
      <c r="AI143" s="39"/>
      <c r="AJ143" s="279">
        <v>0</v>
      </c>
      <c r="AK143" s="279">
        <v>0</v>
      </c>
    </row>
    <row r="144" spans="1:37" ht="16.5" thickTop="1" thickBot="1" x14ac:dyDescent="0.3">
      <c r="A144" s="98">
        <v>2022</v>
      </c>
      <c r="B144" s="98" t="s">
        <v>98</v>
      </c>
      <c r="C144" s="99" t="s">
        <v>46</v>
      </c>
      <c r="D144" s="98" t="s">
        <v>42</v>
      </c>
      <c r="E144" s="98" t="s">
        <v>47</v>
      </c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58"/>
      <c r="V144" s="238"/>
      <c r="W144" s="238"/>
      <c r="X144" s="238"/>
      <c r="Y144" s="238"/>
      <c r="Z144" s="258"/>
      <c r="AA144" s="136"/>
      <c r="AB144" s="136"/>
      <c r="AC144" s="136"/>
      <c r="AD144" s="280"/>
      <c r="AE144" s="119"/>
      <c r="AF144" s="119"/>
      <c r="AG144" s="153">
        <f t="shared" si="4"/>
        <v>0</v>
      </c>
      <c r="AH144" s="39"/>
      <c r="AI144" s="39"/>
      <c r="AJ144" s="279">
        <v>46782</v>
      </c>
      <c r="AK144" s="279">
        <v>81</v>
      </c>
    </row>
    <row r="145" spans="1:37" ht="16.5" thickTop="1" thickBot="1" x14ac:dyDescent="0.3">
      <c r="A145" s="98">
        <v>2022</v>
      </c>
      <c r="B145" s="98" t="s">
        <v>98</v>
      </c>
      <c r="C145" s="99" t="s">
        <v>90</v>
      </c>
      <c r="D145" s="98" t="s">
        <v>181</v>
      </c>
      <c r="E145" s="98" t="s">
        <v>49</v>
      </c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58"/>
      <c r="V145" s="238"/>
      <c r="W145" s="238"/>
      <c r="X145" s="238"/>
      <c r="Y145" s="238"/>
      <c r="Z145" s="258"/>
      <c r="AA145" s="136"/>
      <c r="AB145" s="136"/>
      <c r="AC145" s="136"/>
      <c r="AD145" s="280"/>
      <c r="AE145" s="119"/>
      <c r="AF145" s="119"/>
      <c r="AG145" s="153">
        <f t="shared" si="4"/>
        <v>0</v>
      </c>
      <c r="AH145" s="39"/>
      <c r="AI145" s="39"/>
      <c r="AJ145" s="279">
        <v>45866</v>
      </c>
      <c r="AK145" s="279">
        <v>115</v>
      </c>
    </row>
    <row r="146" spans="1:37" ht="16.5" thickTop="1" thickBot="1" x14ac:dyDescent="0.3">
      <c r="A146" s="98">
        <v>2022</v>
      </c>
      <c r="B146" s="98" t="s">
        <v>98</v>
      </c>
      <c r="C146" s="99" t="s">
        <v>51</v>
      </c>
      <c r="D146" s="98" t="s">
        <v>9</v>
      </c>
      <c r="E146" s="98" t="s">
        <v>52</v>
      </c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58"/>
      <c r="V146" s="238"/>
      <c r="W146" s="238"/>
      <c r="X146" s="238"/>
      <c r="Y146" s="238"/>
      <c r="Z146" s="258"/>
      <c r="AA146" s="136"/>
      <c r="AB146" s="136"/>
      <c r="AC146" s="136"/>
      <c r="AD146" s="280"/>
      <c r="AE146" s="119"/>
      <c r="AF146" s="119"/>
      <c r="AG146" s="153">
        <f t="shared" si="4"/>
        <v>0</v>
      </c>
      <c r="AH146" s="39"/>
      <c r="AI146" s="39"/>
      <c r="AJ146" s="279">
        <v>4107</v>
      </c>
      <c r="AK146" s="279">
        <v>0</v>
      </c>
    </row>
    <row r="147" spans="1:37" ht="16.5" thickTop="1" thickBot="1" x14ac:dyDescent="0.3">
      <c r="A147" s="98">
        <v>2022</v>
      </c>
      <c r="B147" s="98" t="s">
        <v>98</v>
      </c>
      <c r="C147" s="99" t="s">
        <v>91</v>
      </c>
      <c r="D147" s="98" t="s">
        <v>53</v>
      </c>
      <c r="E147" s="98" t="s">
        <v>54</v>
      </c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58"/>
      <c r="V147" s="238"/>
      <c r="W147" s="238"/>
      <c r="X147" s="238"/>
      <c r="Y147" s="238"/>
      <c r="Z147" s="258"/>
      <c r="AA147" s="136"/>
      <c r="AB147" s="136"/>
      <c r="AC147" s="136"/>
      <c r="AD147" s="280"/>
      <c r="AE147" s="119"/>
      <c r="AF147" s="119"/>
      <c r="AG147" s="153">
        <f t="shared" si="4"/>
        <v>0</v>
      </c>
      <c r="AH147" s="39"/>
      <c r="AI147" s="39"/>
      <c r="AJ147" s="279">
        <v>0</v>
      </c>
      <c r="AK147" s="279">
        <v>0</v>
      </c>
    </row>
    <row r="148" spans="1:37" ht="16.5" thickTop="1" thickBot="1" x14ac:dyDescent="0.3">
      <c r="A148" s="98">
        <v>2022</v>
      </c>
      <c r="B148" s="98" t="s">
        <v>98</v>
      </c>
      <c r="C148" s="99" t="s">
        <v>92</v>
      </c>
      <c r="D148" s="98" t="s">
        <v>6</v>
      </c>
      <c r="E148" s="98" t="s">
        <v>61</v>
      </c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58"/>
      <c r="V148" s="238"/>
      <c r="W148" s="238"/>
      <c r="X148" s="238"/>
      <c r="Y148" s="238"/>
      <c r="Z148" s="258"/>
      <c r="AA148" s="136"/>
      <c r="AB148" s="136"/>
      <c r="AC148" s="136"/>
      <c r="AD148" s="280"/>
      <c r="AE148" s="119"/>
      <c r="AF148" s="119"/>
      <c r="AG148" s="153">
        <f t="shared" si="4"/>
        <v>0</v>
      </c>
      <c r="AH148" s="39"/>
      <c r="AI148" s="39"/>
      <c r="AJ148" s="279">
        <v>0</v>
      </c>
      <c r="AK148" s="279">
        <v>0</v>
      </c>
    </row>
    <row r="149" spans="1:37" ht="16.5" thickTop="1" thickBot="1" x14ac:dyDescent="0.3">
      <c r="A149" s="98">
        <v>2022</v>
      </c>
      <c r="B149" s="98" t="s">
        <v>98</v>
      </c>
      <c r="C149" s="99" t="s">
        <v>93</v>
      </c>
      <c r="D149" s="98" t="s">
        <v>181</v>
      </c>
      <c r="E149" s="98" t="s">
        <v>62</v>
      </c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58"/>
      <c r="V149" s="238"/>
      <c r="W149" s="238"/>
      <c r="X149" s="238"/>
      <c r="Y149" s="238"/>
      <c r="Z149" s="258"/>
      <c r="AA149" s="136"/>
      <c r="AB149" s="136"/>
      <c r="AC149" s="136"/>
      <c r="AD149" s="280"/>
      <c r="AE149" s="119"/>
      <c r="AF149" s="119"/>
      <c r="AG149" s="153">
        <f t="shared" si="4"/>
        <v>0</v>
      </c>
      <c r="AH149" s="39"/>
      <c r="AI149" s="39"/>
      <c r="AJ149" s="279">
        <v>1744</v>
      </c>
      <c r="AK149" s="279">
        <v>0</v>
      </c>
    </row>
    <row r="150" spans="1:37" ht="16.5" thickTop="1" thickBot="1" x14ac:dyDescent="0.3">
      <c r="A150" s="98">
        <v>2022</v>
      </c>
      <c r="B150" s="98" t="s">
        <v>98</v>
      </c>
      <c r="C150" s="99" t="s">
        <v>135</v>
      </c>
      <c r="D150" s="98" t="s">
        <v>137</v>
      </c>
      <c r="E150" s="98" t="s">
        <v>139</v>
      </c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58"/>
      <c r="V150" s="238"/>
      <c r="W150" s="238"/>
      <c r="X150" s="238"/>
      <c r="Y150" s="238"/>
      <c r="Z150" s="258"/>
      <c r="AA150" s="136"/>
      <c r="AB150" s="136"/>
      <c r="AC150" s="136"/>
      <c r="AD150" s="280"/>
      <c r="AE150" s="119"/>
      <c r="AF150" s="119"/>
      <c r="AG150" s="153">
        <f t="shared" si="4"/>
        <v>0</v>
      </c>
      <c r="AH150" s="39"/>
      <c r="AI150" s="39"/>
      <c r="AJ150" s="279">
        <v>941</v>
      </c>
      <c r="AK150" s="279">
        <v>0</v>
      </c>
    </row>
    <row r="151" spans="1:37" ht="16.5" customHeight="1" thickTop="1" thickBot="1" x14ac:dyDescent="0.3">
      <c r="A151" s="98">
        <v>2022</v>
      </c>
      <c r="B151" s="98" t="s">
        <v>98</v>
      </c>
      <c r="C151" s="99" t="s">
        <v>204</v>
      </c>
      <c r="D151" s="98" t="s">
        <v>0</v>
      </c>
      <c r="E151" s="98" t="s">
        <v>203</v>
      </c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58"/>
      <c r="V151" s="238"/>
      <c r="W151" s="238"/>
      <c r="X151" s="238"/>
      <c r="Y151" s="238"/>
      <c r="Z151" s="258"/>
      <c r="AA151" s="136"/>
      <c r="AB151" s="136"/>
      <c r="AC151" s="136"/>
      <c r="AD151" s="280"/>
      <c r="AE151" s="119"/>
      <c r="AF151" s="119"/>
      <c r="AG151" s="153">
        <f t="shared" si="4"/>
        <v>0</v>
      </c>
      <c r="AH151" s="39"/>
      <c r="AI151" s="39"/>
      <c r="AJ151" s="279">
        <v>12</v>
      </c>
      <c r="AK151" s="279">
        <v>0</v>
      </c>
    </row>
    <row r="152" spans="1:37" ht="16.5" thickTop="1" thickBot="1" x14ac:dyDescent="0.3">
      <c r="A152" s="98">
        <v>2022</v>
      </c>
      <c r="B152" s="98" t="s">
        <v>98</v>
      </c>
      <c r="C152" s="99" t="s">
        <v>228</v>
      </c>
      <c r="D152" s="98" t="s">
        <v>4</v>
      </c>
      <c r="E152" s="98" t="s">
        <v>226</v>
      </c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58"/>
      <c r="V152" s="238"/>
      <c r="W152" s="238"/>
      <c r="X152" s="238"/>
      <c r="Y152" s="238"/>
      <c r="Z152" s="258"/>
      <c r="AA152" s="136"/>
      <c r="AB152" s="136"/>
      <c r="AC152" s="136"/>
      <c r="AD152" s="136"/>
      <c r="AE152" s="119"/>
      <c r="AF152" s="119"/>
      <c r="AG152" s="153">
        <f t="shared" si="4"/>
        <v>0</v>
      </c>
      <c r="AH152" s="39"/>
      <c r="AI152" s="39"/>
      <c r="AJ152" s="279">
        <v>0</v>
      </c>
      <c r="AK152" s="279">
        <v>0</v>
      </c>
    </row>
    <row r="153" spans="1:37" ht="17.25" customHeight="1" thickTop="1" thickBot="1" x14ac:dyDescent="0.3">
      <c r="A153" s="98">
        <v>2022</v>
      </c>
      <c r="B153" s="98" t="s">
        <v>98</v>
      </c>
      <c r="C153" s="99" t="s">
        <v>229</v>
      </c>
      <c r="D153" s="98" t="s">
        <v>227</v>
      </c>
      <c r="E153" s="98" t="s">
        <v>225</v>
      </c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58"/>
      <c r="V153" s="238"/>
      <c r="W153" s="238"/>
      <c r="X153" s="238"/>
      <c r="Y153" s="238"/>
      <c r="Z153" s="258"/>
      <c r="AA153" s="136"/>
      <c r="AB153" s="136"/>
      <c r="AC153" s="136"/>
      <c r="AD153" s="136"/>
      <c r="AE153" s="119"/>
      <c r="AF153" s="119"/>
      <c r="AG153" s="153">
        <f t="shared" si="4"/>
        <v>0</v>
      </c>
      <c r="AH153" s="39"/>
      <c r="AI153" s="39"/>
      <c r="AJ153" s="279">
        <v>0</v>
      </c>
      <c r="AK153" s="279">
        <v>0</v>
      </c>
    </row>
    <row r="154" spans="1:37" ht="16.5" customHeight="1" thickTop="1" thickBot="1" x14ac:dyDescent="0.3">
      <c r="A154" s="98">
        <v>2022</v>
      </c>
      <c r="B154" s="98" t="s">
        <v>98</v>
      </c>
      <c r="C154" s="132" t="s">
        <v>153</v>
      </c>
      <c r="D154" s="98" t="s">
        <v>12</v>
      </c>
      <c r="E154" s="98" t="s">
        <v>148</v>
      </c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58"/>
      <c r="V154" s="238"/>
      <c r="W154" s="238"/>
      <c r="X154" s="238"/>
      <c r="Y154" s="238"/>
      <c r="Z154" s="258"/>
      <c r="AA154" s="136"/>
      <c r="AB154" s="136"/>
      <c r="AC154" s="136"/>
      <c r="AD154" s="136"/>
      <c r="AE154" s="119"/>
      <c r="AF154" s="119"/>
      <c r="AG154" s="153">
        <f t="shared" si="4"/>
        <v>0</v>
      </c>
      <c r="AH154" s="39"/>
      <c r="AI154" s="39"/>
      <c r="AJ154" s="279">
        <v>4762</v>
      </c>
      <c r="AK154" s="279">
        <v>0</v>
      </c>
    </row>
    <row r="155" spans="1:37" ht="16.5" thickTop="1" thickBot="1" x14ac:dyDescent="0.3">
      <c r="A155" s="98">
        <v>2022</v>
      </c>
      <c r="B155" s="98" t="s">
        <v>98</v>
      </c>
      <c r="C155" s="99" t="s">
        <v>154</v>
      </c>
      <c r="D155" s="98" t="s">
        <v>9</v>
      </c>
      <c r="E155" s="98" t="s">
        <v>149</v>
      </c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58"/>
      <c r="V155" s="238"/>
      <c r="W155" s="238"/>
      <c r="X155" s="238"/>
      <c r="Y155" s="238"/>
      <c r="Z155" s="258"/>
      <c r="AA155" s="136"/>
      <c r="AB155" s="136"/>
      <c r="AC155" s="136"/>
      <c r="AD155" s="136"/>
      <c r="AE155" s="119"/>
      <c r="AF155" s="119"/>
      <c r="AG155" s="153">
        <f t="shared" si="4"/>
        <v>0</v>
      </c>
      <c r="AH155" s="39"/>
      <c r="AI155" s="39"/>
      <c r="AJ155" s="277">
        <v>47650</v>
      </c>
      <c r="AK155" s="277">
        <v>0</v>
      </c>
    </row>
    <row r="156" spans="1:37" ht="16.5" thickTop="1" thickBot="1" x14ac:dyDescent="0.3">
      <c r="A156" s="98">
        <v>2022</v>
      </c>
      <c r="B156" s="98" t="s">
        <v>98</v>
      </c>
      <c r="C156" s="99" t="s">
        <v>155</v>
      </c>
      <c r="D156" s="98" t="s">
        <v>42</v>
      </c>
      <c r="E156" s="98" t="s">
        <v>150</v>
      </c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58"/>
      <c r="V156" s="238"/>
      <c r="W156" s="238"/>
      <c r="X156" s="238"/>
      <c r="Y156" s="238"/>
      <c r="Z156" s="258"/>
      <c r="AA156" s="136"/>
      <c r="AB156" s="136"/>
      <c r="AC156" s="136"/>
      <c r="AD156" s="136"/>
      <c r="AE156" s="119"/>
      <c r="AF156" s="119"/>
      <c r="AG156" s="153">
        <f t="shared" si="4"/>
        <v>0</v>
      </c>
      <c r="AH156" s="39"/>
      <c r="AI156" s="39"/>
      <c r="AJ156" s="277">
        <v>131</v>
      </c>
      <c r="AK156" s="277">
        <v>0</v>
      </c>
    </row>
    <row r="157" spans="1:37" ht="16.5" thickTop="1" thickBot="1" x14ac:dyDescent="0.3">
      <c r="A157" s="98">
        <v>2022</v>
      </c>
      <c r="B157" s="98" t="s">
        <v>98</v>
      </c>
      <c r="C157" s="99" t="s">
        <v>156</v>
      </c>
      <c r="D157" s="98" t="s">
        <v>42</v>
      </c>
      <c r="E157" s="98" t="s">
        <v>151</v>
      </c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58"/>
      <c r="V157" s="238"/>
      <c r="W157" s="238"/>
      <c r="X157" s="238"/>
      <c r="Y157" s="238"/>
      <c r="Z157" s="258"/>
      <c r="AA157" s="136"/>
      <c r="AB157" s="136"/>
      <c r="AC157" s="136"/>
      <c r="AD157" s="136"/>
      <c r="AE157" s="119"/>
      <c r="AF157" s="119"/>
      <c r="AG157" s="153">
        <f t="shared" si="4"/>
        <v>0</v>
      </c>
      <c r="AH157" s="39"/>
      <c r="AI157" s="39"/>
      <c r="AJ157" s="277">
        <v>282</v>
      </c>
      <c r="AK157" s="277">
        <v>0</v>
      </c>
    </row>
    <row r="158" spans="1:37" ht="16.5" thickTop="1" thickBot="1" x14ac:dyDescent="0.3">
      <c r="A158" s="98">
        <v>2022</v>
      </c>
      <c r="B158" s="98" t="s">
        <v>98</v>
      </c>
      <c r="C158" s="99" t="s">
        <v>157</v>
      </c>
      <c r="D158" s="98" t="s">
        <v>42</v>
      </c>
      <c r="E158" s="98" t="s">
        <v>152</v>
      </c>
      <c r="F158" s="238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58"/>
      <c r="V158" s="238"/>
      <c r="W158" s="238"/>
      <c r="X158" s="238"/>
      <c r="Y158" s="238"/>
      <c r="Z158" s="258"/>
      <c r="AA158" s="136"/>
      <c r="AB158" s="136"/>
      <c r="AC158" s="136"/>
      <c r="AD158" s="136"/>
      <c r="AE158" s="119"/>
      <c r="AF158" s="119"/>
      <c r="AG158" s="153">
        <f t="shared" si="4"/>
        <v>0</v>
      </c>
      <c r="AH158" s="39"/>
      <c r="AI158" s="39"/>
      <c r="AJ158" s="277">
        <v>147</v>
      </c>
      <c r="AK158" s="277">
        <v>0</v>
      </c>
    </row>
    <row r="159" spans="1:37" ht="16.5" thickTop="1" thickBot="1" x14ac:dyDescent="0.3">
      <c r="A159" s="98">
        <v>2022</v>
      </c>
      <c r="B159" s="98" t="s">
        <v>98</v>
      </c>
      <c r="C159" s="118">
        <v>44</v>
      </c>
      <c r="D159" s="98" t="s">
        <v>42</v>
      </c>
      <c r="E159" s="117" t="s">
        <v>158</v>
      </c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58"/>
      <c r="V159" s="238"/>
      <c r="W159" s="238"/>
      <c r="X159" s="238"/>
      <c r="Y159" s="238"/>
      <c r="Z159" s="258"/>
      <c r="AA159" s="136"/>
      <c r="AB159" s="136"/>
      <c r="AC159" s="136"/>
      <c r="AD159" s="136"/>
      <c r="AE159" s="119"/>
      <c r="AF159" s="119"/>
      <c r="AG159" s="153">
        <f t="shared" ref="AG159:AG204" si="5">+AA159-AB159-AC159-AD159-AE159-AF159</f>
        <v>0</v>
      </c>
      <c r="AH159" s="39"/>
      <c r="AI159" s="39"/>
      <c r="AJ159" s="277">
        <v>0</v>
      </c>
      <c r="AK159" s="277">
        <v>0</v>
      </c>
    </row>
    <row r="160" spans="1:37" ht="16.5" thickTop="1" thickBot="1" x14ac:dyDescent="0.3">
      <c r="A160" s="98">
        <v>2022</v>
      </c>
      <c r="B160" s="98" t="s">
        <v>98</v>
      </c>
      <c r="C160" s="118">
        <v>45</v>
      </c>
      <c r="D160" s="98" t="s">
        <v>42</v>
      </c>
      <c r="E160" s="117" t="s">
        <v>159</v>
      </c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58"/>
      <c r="V160" s="238"/>
      <c r="W160" s="238"/>
      <c r="X160" s="238"/>
      <c r="Y160" s="238"/>
      <c r="Z160" s="258"/>
      <c r="AA160" s="136"/>
      <c r="AB160" s="136"/>
      <c r="AC160" s="136"/>
      <c r="AD160" s="136"/>
      <c r="AE160" s="119"/>
      <c r="AF160" s="119"/>
      <c r="AG160" s="153">
        <f t="shared" si="5"/>
        <v>0</v>
      </c>
      <c r="AH160" s="39"/>
      <c r="AI160" s="39"/>
      <c r="AJ160" s="277">
        <v>0</v>
      </c>
      <c r="AK160" s="277">
        <v>0</v>
      </c>
    </row>
    <row r="161" spans="1:37" ht="16.5" thickTop="1" thickBot="1" x14ac:dyDescent="0.3">
      <c r="A161" s="98">
        <v>2022</v>
      </c>
      <c r="B161" s="98" t="s">
        <v>98</v>
      </c>
      <c r="C161" s="118">
        <v>46</v>
      </c>
      <c r="D161" s="98" t="s">
        <v>42</v>
      </c>
      <c r="E161" s="117" t="s">
        <v>160</v>
      </c>
      <c r="F161" s="238"/>
      <c r="G161" s="238"/>
      <c r="H161" s="238"/>
      <c r="I161" s="238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58"/>
      <c r="V161" s="238"/>
      <c r="W161" s="238"/>
      <c r="X161" s="238"/>
      <c r="Y161" s="238"/>
      <c r="Z161" s="258"/>
      <c r="AA161" s="136"/>
      <c r="AB161" s="136"/>
      <c r="AC161" s="136"/>
      <c r="AD161" s="136"/>
      <c r="AE161" s="119"/>
      <c r="AF161" s="119"/>
      <c r="AG161" s="153">
        <f t="shared" si="5"/>
        <v>0</v>
      </c>
      <c r="AH161" s="39"/>
      <c r="AI161" s="39"/>
      <c r="AJ161" s="277">
        <v>3411</v>
      </c>
      <c r="AK161" s="277">
        <v>0</v>
      </c>
    </row>
    <row r="162" spans="1:37" ht="16.5" thickTop="1" thickBot="1" x14ac:dyDescent="0.3">
      <c r="A162" s="98">
        <v>2022</v>
      </c>
      <c r="B162" s="98" t="s">
        <v>98</v>
      </c>
      <c r="C162" s="118">
        <v>47</v>
      </c>
      <c r="D162" s="97" t="s">
        <v>165</v>
      </c>
      <c r="E162" s="117" t="s">
        <v>161</v>
      </c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58"/>
      <c r="V162" s="238"/>
      <c r="W162" s="238"/>
      <c r="X162" s="238"/>
      <c r="Y162" s="238"/>
      <c r="Z162" s="258"/>
      <c r="AA162" s="136"/>
      <c r="AB162" s="136"/>
      <c r="AC162" s="136"/>
      <c r="AD162" s="136"/>
      <c r="AE162" s="119"/>
      <c r="AF162" s="119"/>
      <c r="AG162" s="153">
        <f t="shared" si="5"/>
        <v>0</v>
      </c>
      <c r="AH162" s="39"/>
      <c r="AI162" s="39"/>
      <c r="AJ162" s="277">
        <v>1064</v>
      </c>
      <c r="AK162" s="277">
        <v>0</v>
      </c>
    </row>
    <row r="163" spans="1:37" ht="16.5" thickTop="1" thickBot="1" x14ac:dyDescent="0.3">
      <c r="A163" s="98">
        <v>2022</v>
      </c>
      <c r="B163" s="98" t="s">
        <v>98</v>
      </c>
      <c r="C163" s="118">
        <v>48</v>
      </c>
      <c r="D163" s="97" t="s">
        <v>165</v>
      </c>
      <c r="E163" s="117" t="s">
        <v>162</v>
      </c>
      <c r="F163" s="238"/>
      <c r="G163" s="238"/>
      <c r="H163" s="238"/>
      <c r="I163" s="238"/>
      <c r="J163" s="238"/>
      <c r="K163" s="238"/>
      <c r="L163" s="238"/>
      <c r="M163" s="238"/>
      <c r="N163" s="238"/>
      <c r="O163" s="238"/>
      <c r="P163" s="238"/>
      <c r="Q163" s="238"/>
      <c r="R163" s="238"/>
      <c r="S163" s="238"/>
      <c r="T163" s="238"/>
      <c r="U163" s="258"/>
      <c r="V163" s="238"/>
      <c r="W163" s="238"/>
      <c r="X163" s="238"/>
      <c r="Y163" s="238"/>
      <c r="Z163" s="258"/>
      <c r="AA163" s="136"/>
      <c r="AB163" s="136"/>
      <c r="AC163" s="136"/>
      <c r="AD163" s="136"/>
      <c r="AE163" s="119"/>
      <c r="AF163" s="119"/>
      <c r="AG163" s="153">
        <f t="shared" si="5"/>
        <v>0</v>
      </c>
      <c r="AH163" s="39"/>
      <c r="AI163" s="39"/>
      <c r="AJ163" s="277">
        <v>73</v>
      </c>
      <c r="AK163" s="277">
        <v>0</v>
      </c>
    </row>
    <row r="164" spans="1:37" ht="16.5" thickTop="1" thickBot="1" x14ac:dyDescent="0.3">
      <c r="A164" s="98">
        <v>2022</v>
      </c>
      <c r="B164" s="98" t="s">
        <v>98</v>
      </c>
      <c r="C164" s="118">
        <v>50</v>
      </c>
      <c r="D164" s="97" t="s">
        <v>165</v>
      </c>
      <c r="E164" s="117" t="s">
        <v>164</v>
      </c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58"/>
      <c r="V164" s="238"/>
      <c r="W164" s="238"/>
      <c r="X164" s="238"/>
      <c r="Y164" s="238"/>
      <c r="Z164" s="258"/>
      <c r="AA164" s="136"/>
      <c r="AB164" s="136"/>
      <c r="AC164" s="136"/>
      <c r="AD164" s="136"/>
      <c r="AE164" s="119"/>
      <c r="AF164" s="119"/>
      <c r="AG164" s="153">
        <f t="shared" si="5"/>
        <v>0</v>
      </c>
      <c r="AH164" s="39"/>
      <c r="AI164" s="39"/>
      <c r="AJ164" s="277">
        <v>790</v>
      </c>
      <c r="AK164" s="277">
        <v>0</v>
      </c>
    </row>
    <row r="165" spans="1:37" ht="16.5" thickTop="1" thickBot="1" x14ac:dyDescent="0.3">
      <c r="A165" s="98">
        <v>2022</v>
      </c>
      <c r="B165" s="98" t="s">
        <v>98</v>
      </c>
      <c r="C165" s="118">
        <v>51</v>
      </c>
      <c r="D165" s="97" t="s">
        <v>165</v>
      </c>
      <c r="E165" s="117" t="s">
        <v>166</v>
      </c>
      <c r="F165" s="238"/>
      <c r="G165" s="238"/>
      <c r="H165" s="238"/>
      <c r="I165" s="238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58"/>
      <c r="V165" s="238"/>
      <c r="W165" s="238"/>
      <c r="X165" s="238"/>
      <c r="Y165" s="238"/>
      <c r="Z165" s="258"/>
      <c r="AA165" s="136"/>
      <c r="AB165" s="136"/>
      <c r="AC165" s="136"/>
      <c r="AD165" s="136"/>
      <c r="AE165" s="119"/>
      <c r="AF165" s="119"/>
      <c r="AG165" s="153">
        <f t="shared" si="5"/>
        <v>0</v>
      </c>
      <c r="AH165" s="39"/>
      <c r="AI165" s="39"/>
      <c r="AJ165" s="277">
        <v>0</v>
      </c>
      <c r="AK165" s="277">
        <v>0</v>
      </c>
    </row>
    <row r="166" spans="1:37" ht="16.5" thickTop="1" thickBot="1" x14ac:dyDescent="0.3">
      <c r="A166" s="98">
        <v>2022</v>
      </c>
      <c r="B166" s="98" t="s">
        <v>98</v>
      </c>
      <c r="C166" s="118">
        <v>52</v>
      </c>
      <c r="D166" s="97" t="s">
        <v>165</v>
      </c>
      <c r="E166" s="117" t="s">
        <v>167</v>
      </c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58"/>
      <c r="V166" s="238"/>
      <c r="W166" s="238"/>
      <c r="X166" s="238"/>
      <c r="Y166" s="238"/>
      <c r="Z166" s="258"/>
      <c r="AA166" s="136"/>
      <c r="AB166" s="136"/>
      <c r="AC166" s="136"/>
      <c r="AD166" s="136"/>
      <c r="AE166" s="119"/>
      <c r="AF166" s="119"/>
      <c r="AG166" s="153">
        <f t="shared" si="5"/>
        <v>0</v>
      </c>
      <c r="AH166" s="39"/>
      <c r="AI166" s="39"/>
      <c r="AJ166" s="277">
        <v>2</v>
      </c>
      <c r="AK166" s="277">
        <v>0</v>
      </c>
    </row>
    <row r="167" spans="1:37" ht="16.5" thickTop="1" thickBot="1" x14ac:dyDescent="0.3">
      <c r="A167" s="98">
        <v>2022</v>
      </c>
      <c r="B167" s="98" t="s">
        <v>98</v>
      </c>
      <c r="C167" s="118">
        <v>53</v>
      </c>
      <c r="D167" s="97" t="s">
        <v>55</v>
      </c>
      <c r="E167" s="117" t="s">
        <v>56</v>
      </c>
      <c r="F167" s="238"/>
      <c r="G167" s="238"/>
      <c r="H167" s="238"/>
      <c r="I167" s="238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58"/>
      <c r="V167" s="238"/>
      <c r="W167" s="238"/>
      <c r="X167" s="238"/>
      <c r="Y167" s="238"/>
      <c r="Z167" s="258"/>
      <c r="AA167" s="136"/>
      <c r="AB167" s="136"/>
      <c r="AC167" s="136"/>
      <c r="AD167" s="136"/>
      <c r="AE167" s="119"/>
      <c r="AF167" s="119"/>
      <c r="AG167" s="153">
        <f t="shared" si="5"/>
        <v>0</v>
      </c>
      <c r="AH167" s="39"/>
      <c r="AI167" s="39"/>
      <c r="AJ167" s="277">
        <v>0</v>
      </c>
      <c r="AK167" s="277">
        <v>0</v>
      </c>
    </row>
    <row r="168" spans="1:37" ht="16.5" thickTop="1" thickBot="1" x14ac:dyDescent="0.3">
      <c r="A168" s="98">
        <v>2022</v>
      </c>
      <c r="B168" s="98" t="s">
        <v>98</v>
      </c>
      <c r="C168" s="118" t="s">
        <v>170</v>
      </c>
      <c r="D168" s="97" t="s">
        <v>6</v>
      </c>
      <c r="E168" s="131" t="s">
        <v>168</v>
      </c>
      <c r="F168" s="238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58"/>
      <c r="V168" s="238"/>
      <c r="W168" s="238"/>
      <c r="X168" s="238"/>
      <c r="Y168" s="238"/>
      <c r="Z168" s="258"/>
      <c r="AA168" s="136"/>
      <c r="AB168" s="136"/>
      <c r="AC168" s="136"/>
      <c r="AD168" s="136"/>
      <c r="AE168" s="119"/>
      <c r="AF168" s="119"/>
      <c r="AG168" s="153">
        <f t="shared" si="5"/>
        <v>0</v>
      </c>
      <c r="AH168" s="39"/>
      <c r="AI168" s="39"/>
      <c r="AJ168" s="277">
        <v>0</v>
      </c>
      <c r="AK168" s="277">
        <v>0</v>
      </c>
    </row>
    <row r="169" spans="1:37" ht="16.5" thickTop="1" thickBot="1" x14ac:dyDescent="0.3">
      <c r="A169" s="98">
        <v>2022</v>
      </c>
      <c r="B169" s="98" t="s">
        <v>98</v>
      </c>
      <c r="C169" s="118" t="s">
        <v>171</v>
      </c>
      <c r="D169" s="97" t="s">
        <v>6</v>
      </c>
      <c r="E169" s="131" t="s">
        <v>169</v>
      </c>
      <c r="F169" s="238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58"/>
      <c r="V169" s="238"/>
      <c r="W169" s="238"/>
      <c r="X169" s="238"/>
      <c r="Y169" s="238"/>
      <c r="Z169" s="258"/>
      <c r="AA169" s="136"/>
      <c r="AB169" s="136"/>
      <c r="AC169" s="136"/>
      <c r="AD169" s="136"/>
      <c r="AE169" s="119"/>
      <c r="AF169" s="119"/>
      <c r="AG169" s="153">
        <f t="shared" si="5"/>
        <v>0</v>
      </c>
      <c r="AH169" s="39"/>
      <c r="AI169" s="39"/>
      <c r="AJ169" s="277">
        <v>0</v>
      </c>
      <c r="AK169" s="277">
        <v>0</v>
      </c>
    </row>
    <row r="170" spans="1:37" ht="16.5" thickTop="1" thickBot="1" x14ac:dyDescent="0.3">
      <c r="A170" s="98">
        <v>2022</v>
      </c>
      <c r="B170" s="98" t="s">
        <v>98</v>
      </c>
      <c r="C170" s="118">
        <v>65</v>
      </c>
      <c r="D170" s="97" t="s">
        <v>181</v>
      </c>
      <c r="E170" s="131" t="s">
        <v>195</v>
      </c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58"/>
      <c r="V170" s="238"/>
      <c r="W170" s="238"/>
      <c r="X170" s="238"/>
      <c r="Y170" s="238"/>
      <c r="Z170" s="258"/>
      <c r="AA170" s="136"/>
      <c r="AB170" s="136"/>
      <c r="AC170" s="136"/>
      <c r="AD170" s="136"/>
      <c r="AE170" s="119"/>
      <c r="AF170" s="119"/>
      <c r="AG170" s="153">
        <f t="shared" si="5"/>
        <v>0</v>
      </c>
      <c r="AH170" s="39"/>
      <c r="AI170" s="39"/>
      <c r="AJ170" s="277">
        <v>0</v>
      </c>
      <c r="AK170" s="277">
        <v>0</v>
      </c>
    </row>
    <row r="171" spans="1:37" ht="16.5" thickTop="1" thickBot="1" x14ac:dyDescent="0.3">
      <c r="A171" s="98">
        <v>2022</v>
      </c>
      <c r="B171" s="98" t="s">
        <v>98</v>
      </c>
      <c r="C171" s="130">
        <v>69</v>
      </c>
      <c r="D171" s="104" t="s">
        <v>230</v>
      </c>
      <c r="E171" s="230" t="s">
        <v>231</v>
      </c>
      <c r="F171" s="23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58"/>
      <c r="V171" s="238"/>
      <c r="W171" s="238"/>
      <c r="X171" s="238"/>
      <c r="Y171" s="238"/>
      <c r="Z171" s="258"/>
      <c r="AA171" s="136"/>
      <c r="AB171" s="136"/>
      <c r="AC171" s="136"/>
      <c r="AD171" s="136"/>
      <c r="AE171" s="129"/>
      <c r="AF171" s="129"/>
      <c r="AG171" s="153">
        <f t="shared" si="5"/>
        <v>0</v>
      </c>
      <c r="AH171" s="39"/>
      <c r="AI171" s="39"/>
      <c r="AJ171" s="278">
        <v>103</v>
      </c>
      <c r="AK171" s="278">
        <v>0</v>
      </c>
    </row>
    <row r="172" spans="1:37" ht="16.5" thickTop="1" thickBot="1" x14ac:dyDescent="0.3">
      <c r="A172" s="98">
        <v>2022</v>
      </c>
      <c r="B172" s="126" t="s">
        <v>103</v>
      </c>
      <c r="C172" s="127" t="s">
        <v>8</v>
      </c>
      <c r="D172" s="126" t="s">
        <v>9</v>
      </c>
      <c r="E172" s="126" t="s">
        <v>10</v>
      </c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0"/>
      <c r="V172" s="128"/>
      <c r="W172" s="128"/>
      <c r="X172" s="128"/>
      <c r="Y172" s="128"/>
      <c r="Z172" s="120"/>
      <c r="AA172" s="129"/>
      <c r="AB172" s="129"/>
      <c r="AC172" s="129"/>
      <c r="AD172" s="154"/>
      <c r="AE172" s="136"/>
      <c r="AF172" s="129"/>
      <c r="AG172" s="153">
        <f t="shared" si="5"/>
        <v>0</v>
      </c>
      <c r="AH172" s="39"/>
      <c r="AI172" s="39"/>
    </row>
    <row r="173" spans="1:37" ht="16.5" thickTop="1" thickBot="1" x14ac:dyDescent="0.3">
      <c r="A173" s="98">
        <v>2022</v>
      </c>
      <c r="B173" s="98" t="s">
        <v>103</v>
      </c>
      <c r="C173" s="99" t="s">
        <v>11</v>
      </c>
      <c r="D173" s="98" t="s">
        <v>12</v>
      </c>
      <c r="E173" s="98" t="s">
        <v>13</v>
      </c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0"/>
      <c r="V173" s="128"/>
      <c r="W173" s="128"/>
      <c r="X173" s="128"/>
      <c r="Y173" s="128"/>
      <c r="Z173" s="120"/>
      <c r="AA173" s="129"/>
      <c r="AB173" s="154"/>
      <c r="AC173" s="154"/>
      <c r="AD173" s="154"/>
      <c r="AE173" s="119"/>
      <c r="AF173" s="129"/>
      <c r="AG173" s="153">
        <f t="shared" si="5"/>
        <v>0</v>
      </c>
      <c r="AH173" s="39"/>
      <c r="AI173" s="39"/>
    </row>
    <row r="174" spans="1:37" ht="16.5" thickTop="1" thickBot="1" x14ac:dyDescent="0.3">
      <c r="A174" s="98">
        <v>2022</v>
      </c>
      <c r="B174" s="98" t="s">
        <v>103</v>
      </c>
      <c r="C174" s="99" t="s">
        <v>82</v>
      </c>
      <c r="D174" s="98" t="s">
        <v>18</v>
      </c>
      <c r="E174" s="98" t="s">
        <v>19</v>
      </c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0"/>
      <c r="V174" s="128"/>
      <c r="W174" s="128"/>
      <c r="X174" s="128"/>
      <c r="Y174" s="128"/>
      <c r="Z174" s="120"/>
      <c r="AA174" s="129"/>
      <c r="AB174" s="129"/>
      <c r="AC174" s="129"/>
      <c r="AD174" s="129"/>
      <c r="AE174" s="119"/>
      <c r="AF174" s="129"/>
      <c r="AG174" s="153">
        <f t="shared" si="5"/>
        <v>0</v>
      </c>
      <c r="AH174" s="39"/>
      <c r="AI174" s="39"/>
    </row>
    <row r="175" spans="1:37" ht="16.5" thickTop="1" thickBot="1" x14ac:dyDescent="0.3">
      <c r="A175" s="98">
        <v>2022</v>
      </c>
      <c r="B175" s="98" t="s">
        <v>103</v>
      </c>
      <c r="C175" s="99" t="s">
        <v>24</v>
      </c>
      <c r="D175" s="98" t="s">
        <v>9</v>
      </c>
      <c r="E175" s="98" t="s">
        <v>25</v>
      </c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0"/>
      <c r="V175" s="128"/>
      <c r="W175" s="128"/>
      <c r="X175" s="128"/>
      <c r="Y175" s="128"/>
      <c r="Z175" s="120"/>
      <c r="AA175" s="129"/>
      <c r="AB175" s="129"/>
      <c r="AC175" s="129"/>
      <c r="AD175" s="129"/>
      <c r="AE175" s="119"/>
      <c r="AF175" s="129"/>
      <c r="AG175" s="153">
        <f t="shared" si="5"/>
        <v>0</v>
      </c>
      <c r="AH175" s="39"/>
      <c r="AI175" s="39"/>
    </row>
    <row r="176" spans="1:37" ht="16.5" thickTop="1" thickBot="1" x14ac:dyDescent="0.3">
      <c r="A176" s="98">
        <v>2022</v>
      </c>
      <c r="B176" s="98" t="s">
        <v>103</v>
      </c>
      <c r="C176" s="99" t="s">
        <v>84</v>
      </c>
      <c r="D176" s="98" t="s">
        <v>26</v>
      </c>
      <c r="E176" s="98" t="s">
        <v>27</v>
      </c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0"/>
      <c r="V176" s="128"/>
      <c r="W176" s="128"/>
      <c r="X176" s="128"/>
      <c r="Y176" s="128"/>
      <c r="Z176" s="120"/>
      <c r="AA176" s="129"/>
      <c r="AB176" s="129"/>
      <c r="AC176" s="129"/>
      <c r="AD176" s="154"/>
      <c r="AE176" s="119"/>
      <c r="AF176" s="129"/>
      <c r="AG176" s="153">
        <f t="shared" si="5"/>
        <v>0</v>
      </c>
      <c r="AH176" s="39"/>
      <c r="AI176" s="39"/>
    </row>
    <row r="177" spans="1:35" ht="16.5" thickTop="1" thickBot="1" x14ac:dyDescent="0.3">
      <c r="A177" s="98">
        <v>2022</v>
      </c>
      <c r="B177" s="98" t="s">
        <v>103</v>
      </c>
      <c r="C177" s="99" t="s">
        <v>89</v>
      </c>
      <c r="D177" s="98" t="s">
        <v>6</v>
      </c>
      <c r="E177" s="98" t="s">
        <v>37</v>
      </c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0"/>
      <c r="V177" s="128"/>
      <c r="W177" s="128"/>
      <c r="X177" s="128"/>
      <c r="Y177" s="128"/>
      <c r="Z177" s="120"/>
      <c r="AA177" s="129"/>
      <c r="AB177" s="129"/>
      <c r="AC177" s="129"/>
      <c r="AD177" s="154"/>
      <c r="AE177" s="119"/>
      <c r="AF177" s="129"/>
      <c r="AG177" s="153">
        <f t="shared" si="5"/>
        <v>0</v>
      </c>
      <c r="AH177" s="39"/>
      <c r="AI177" s="39"/>
    </row>
    <row r="178" spans="1:35" ht="16.5" thickTop="1" thickBot="1" x14ac:dyDescent="0.3">
      <c r="A178" s="98">
        <v>2022</v>
      </c>
      <c r="B178" s="98" t="s">
        <v>103</v>
      </c>
      <c r="C178" s="99" t="s">
        <v>46</v>
      </c>
      <c r="D178" s="98" t="s">
        <v>42</v>
      </c>
      <c r="E178" s="98" t="s">
        <v>47</v>
      </c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0"/>
      <c r="V178" s="128"/>
      <c r="W178" s="128"/>
      <c r="X178" s="128"/>
      <c r="Y178" s="128"/>
      <c r="Z178" s="120"/>
      <c r="AA178" s="129"/>
      <c r="AB178" s="129"/>
      <c r="AC178" s="129"/>
      <c r="AD178" s="154"/>
      <c r="AE178" s="119"/>
      <c r="AF178" s="129"/>
      <c r="AG178" s="153">
        <f t="shared" si="5"/>
        <v>0</v>
      </c>
      <c r="AH178" s="39"/>
      <c r="AI178" s="39"/>
    </row>
    <row r="179" spans="1:35" ht="16.5" thickTop="1" thickBot="1" x14ac:dyDescent="0.3">
      <c r="A179" s="98">
        <v>2022</v>
      </c>
      <c r="B179" s="98" t="s">
        <v>103</v>
      </c>
      <c r="C179" s="99" t="s">
        <v>90</v>
      </c>
      <c r="D179" s="98" t="s">
        <v>181</v>
      </c>
      <c r="E179" s="98" t="s">
        <v>49</v>
      </c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0"/>
      <c r="V179" s="128"/>
      <c r="W179" s="128"/>
      <c r="X179" s="128"/>
      <c r="Y179" s="128"/>
      <c r="Z179" s="120"/>
      <c r="AA179" s="129"/>
      <c r="AB179" s="129"/>
      <c r="AC179" s="129"/>
      <c r="AD179" s="154"/>
      <c r="AE179" s="119"/>
      <c r="AF179" s="129"/>
      <c r="AG179" s="153">
        <f t="shared" si="5"/>
        <v>0</v>
      </c>
      <c r="AH179" s="39"/>
      <c r="AI179" s="39"/>
    </row>
    <row r="180" spans="1:35" ht="16.5" thickTop="1" thickBot="1" x14ac:dyDescent="0.3">
      <c r="A180" s="98">
        <v>2022</v>
      </c>
      <c r="B180" s="98" t="s">
        <v>103</v>
      </c>
      <c r="C180" s="99" t="s">
        <v>51</v>
      </c>
      <c r="D180" s="98" t="s">
        <v>9</v>
      </c>
      <c r="E180" s="98" t="s">
        <v>52</v>
      </c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0"/>
      <c r="V180" s="128"/>
      <c r="W180" s="128"/>
      <c r="X180" s="128"/>
      <c r="Y180" s="128"/>
      <c r="Z180" s="120"/>
      <c r="AA180" s="129"/>
      <c r="AB180" s="129"/>
      <c r="AC180" s="129"/>
      <c r="AD180" s="154"/>
      <c r="AE180" s="119"/>
      <c r="AF180" s="129"/>
      <c r="AG180" s="153">
        <f t="shared" si="5"/>
        <v>0</v>
      </c>
      <c r="AH180" s="39"/>
      <c r="AI180" s="39"/>
    </row>
    <row r="181" spans="1:35" ht="16.5" thickTop="1" thickBot="1" x14ac:dyDescent="0.3">
      <c r="A181" s="98">
        <v>2022</v>
      </c>
      <c r="B181" s="98" t="s">
        <v>103</v>
      </c>
      <c r="C181" s="99" t="s">
        <v>91</v>
      </c>
      <c r="D181" s="98" t="s">
        <v>53</v>
      </c>
      <c r="E181" s="98" t="s">
        <v>54</v>
      </c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0"/>
      <c r="V181" s="128"/>
      <c r="W181" s="128"/>
      <c r="X181" s="128"/>
      <c r="Y181" s="128"/>
      <c r="Z181" s="120"/>
      <c r="AA181" s="129"/>
      <c r="AB181" s="129"/>
      <c r="AC181" s="129"/>
      <c r="AD181" s="154"/>
      <c r="AE181" s="119"/>
      <c r="AF181" s="129"/>
      <c r="AG181" s="153">
        <f t="shared" si="5"/>
        <v>0</v>
      </c>
      <c r="AH181" s="39"/>
      <c r="AI181" s="39"/>
    </row>
    <row r="182" spans="1:35" ht="16.5" thickTop="1" thickBot="1" x14ac:dyDescent="0.3">
      <c r="A182" s="98">
        <v>2022</v>
      </c>
      <c r="B182" s="98" t="s">
        <v>103</v>
      </c>
      <c r="C182" s="99" t="s">
        <v>92</v>
      </c>
      <c r="D182" s="98" t="s">
        <v>6</v>
      </c>
      <c r="E182" s="98" t="s">
        <v>61</v>
      </c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0"/>
      <c r="V182" s="128"/>
      <c r="W182" s="128"/>
      <c r="X182" s="128"/>
      <c r="Y182" s="128"/>
      <c r="Z182" s="120"/>
      <c r="AA182" s="129"/>
      <c r="AB182" s="129"/>
      <c r="AC182" s="129"/>
      <c r="AD182" s="154"/>
      <c r="AE182" s="119"/>
      <c r="AF182" s="129"/>
      <c r="AG182" s="153">
        <f t="shared" si="5"/>
        <v>0</v>
      </c>
      <c r="AH182" s="39"/>
      <c r="AI182" s="39"/>
    </row>
    <row r="183" spans="1:35" ht="16.5" thickTop="1" thickBot="1" x14ac:dyDescent="0.3">
      <c r="A183" s="98">
        <v>2022</v>
      </c>
      <c r="B183" s="98" t="s">
        <v>103</v>
      </c>
      <c r="C183" s="99" t="s">
        <v>93</v>
      </c>
      <c r="D183" s="98" t="s">
        <v>181</v>
      </c>
      <c r="E183" s="98" t="s">
        <v>62</v>
      </c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0"/>
      <c r="V183" s="128"/>
      <c r="W183" s="128"/>
      <c r="X183" s="128"/>
      <c r="Y183" s="128"/>
      <c r="Z183" s="120"/>
      <c r="AA183" s="129"/>
      <c r="AB183" s="129"/>
      <c r="AC183" s="129"/>
      <c r="AD183" s="154"/>
      <c r="AE183" s="119"/>
      <c r="AF183" s="129"/>
      <c r="AG183" s="153">
        <f t="shared" si="5"/>
        <v>0</v>
      </c>
      <c r="AH183" s="39"/>
      <c r="AI183" s="39"/>
    </row>
    <row r="184" spans="1:35" ht="16.5" thickTop="1" thickBot="1" x14ac:dyDescent="0.3">
      <c r="A184" s="98">
        <v>2022</v>
      </c>
      <c r="B184" s="98" t="s">
        <v>103</v>
      </c>
      <c r="C184" s="99" t="s">
        <v>135</v>
      </c>
      <c r="D184" s="98" t="s">
        <v>137</v>
      </c>
      <c r="E184" s="98" t="s">
        <v>139</v>
      </c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0"/>
      <c r="V184" s="128"/>
      <c r="W184" s="128"/>
      <c r="X184" s="128"/>
      <c r="Y184" s="128"/>
      <c r="Z184" s="120"/>
      <c r="AA184" s="129"/>
      <c r="AB184" s="129"/>
      <c r="AC184" s="129"/>
      <c r="AD184" s="154"/>
      <c r="AE184" s="119"/>
      <c r="AF184" s="129"/>
      <c r="AG184" s="153">
        <f t="shared" si="5"/>
        <v>0</v>
      </c>
      <c r="AH184" s="39"/>
      <c r="AI184" s="39"/>
    </row>
    <row r="185" spans="1:35" ht="16.5" thickTop="1" thickBot="1" x14ac:dyDescent="0.3">
      <c r="A185" s="98">
        <v>2022</v>
      </c>
      <c r="B185" s="98" t="s">
        <v>103</v>
      </c>
      <c r="C185" s="99" t="s">
        <v>204</v>
      </c>
      <c r="D185" s="98" t="s">
        <v>0</v>
      </c>
      <c r="E185" s="98" t="s">
        <v>203</v>
      </c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0"/>
      <c r="V185" s="128"/>
      <c r="W185" s="128"/>
      <c r="X185" s="128"/>
      <c r="Y185" s="128"/>
      <c r="Z185" s="120"/>
      <c r="AA185" s="129"/>
      <c r="AB185" s="129"/>
      <c r="AC185" s="129"/>
      <c r="AD185" s="154"/>
      <c r="AE185" s="119"/>
      <c r="AF185" s="129"/>
      <c r="AG185" s="153">
        <f t="shared" si="5"/>
        <v>0</v>
      </c>
      <c r="AH185" s="39"/>
      <c r="AI185" s="39"/>
    </row>
    <row r="186" spans="1:35" ht="16.5" thickTop="1" thickBot="1" x14ac:dyDescent="0.3">
      <c r="A186" s="98">
        <v>2022</v>
      </c>
      <c r="B186" s="98" t="s">
        <v>103</v>
      </c>
      <c r="C186" s="99" t="s">
        <v>228</v>
      </c>
      <c r="D186" s="98" t="s">
        <v>4</v>
      </c>
      <c r="E186" s="98" t="s">
        <v>226</v>
      </c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0"/>
      <c r="V186" s="128"/>
      <c r="W186" s="128"/>
      <c r="X186" s="128"/>
      <c r="Y186" s="128"/>
      <c r="Z186" s="120"/>
      <c r="AA186" s="129"/>
      <c r="AB186" s="129"/>
      <c r="AC186" s="129"/>
      <c r="AD186" s="129"/>
      <c r="AE186" s="119"/>
      <c r="AF186" s="129"/>
      <c r="AG186" s="153">
        <f t="shared" si="5"/>
        <v>0</v>
      </c>
      <c r="AH186" s="39"/>
      <c r="AI186" s="39"/>
    </row>
    <row r="187" spans="1:35" ht="16.5" thickTop="1" thickBot="1" x14ac:dyDescent="0.3">
      <c r="A187" s="98">
        <v>2022</v>
      </c>
      <c r="B187" s="98" t="s">
        <v>103</v>
      </c>
      <c r="C187" s="99" t="s">
        <v>229</v>
      </c>
      <c r="D187" s="98" t="s">
        <v>227</v>
      </c>
      <c r="E187" s="98" t="s">
        <v>225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0"/>
      <c r="V187" s="128"/>
      <c r="W187" s="128"/>
      <c r="X187" s="128"/>
      <c r="Y187" s="128"/>
      <c r="Z187" s="120"/>
      <c r="AA187" s="129"/>
      <c r="AB187" s="129"/>
      <c r="AC187" s="129"/>
      <c r="AD187" s="129"/>
      <c r="AE187" s="119"/>
      <c r="AF187" s="129"/>
      <c r="AG187" s="153">
        <f t="shared" si="5"/>
        <v>0</v>
      </c>
      <c r="AH187" s="39"/>
      <c r="AI187" s="39"/>
    </row>
    <row r="188" spans="1:35" ht="16.5" thickTop="1" thickBot="1" x14ac:dyDescent="0.3">
      <c r="A188" s="98">
        <v>2022</v>
      </c>
      <c r="B188" s="98" t="s">
        <v>103</v>
      </c>
      <c r="C188" s="132" t="s">
        <v>153</v>
      </c>
      <c r="D188" s="98" t="s">
        <v>12</v>
      </c>
      <c r="E188" s="98" t="s">
        <v>148</v>
      </c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0"/>
      <c r="V188" s="128"/>
      <c r="W188" s="128"/>
      <c r="X188" s="128"/>
      <c r="Y188" s="128"/>
      <c r="Z188" s="120"/>
      <c r="AA188" s="129"/>
      <c r="AB188" s="129"/>
      <c r="AC188" s="129"/>
      <c r="AD188" s="154"/>
      <c r="AE188" s="119"/>
      <c r="AF188" s="129"/>
      <c r="AG188" s="153">
        <f t="shared" si="5"/>
        <v>0</v>
      </c>
      <c r="AH188" s="39"/>
      <c r="AI188" s="39"/>
    </row>
    <row r="189" spans="1:35" ht="16.5" thickTop="1" thickBot="1" x14ac:dyDescent="0.3">
      <c r="A189" s="98">
        <v>2022</v>
      </c>
      <c r="B189" s="98" t="s">
        <v>103</v>
      </c>
      <c r="C189" s="99" t="s">
        <v>154</v>
      </c>
      <c r="D189" s="98" t="s">
        <v>9</v>
      </c>
      <c r="E189" s="98" t="s">
        <v>149</v>
      </c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0"/>
      <c r="V189" s="128"/>
      <c r="W189" s="128"/>
      <c r="X189" s="128"/>
      <c r="Y189" s="128"/>
      <c r="Z189" s="120"/>
      <c r="AA189" s="129"/>
      <c r="AB189" s="129"/>
      <c r="AC189" s="129"/>
      <c r="AD189" s="154"/>
      <c r="AE189" s="119"/>
      <c r="AF189" s="129"/>
      <c r="AG189" s="153">
        <f t="shared" si="5"/>
        <v>0</v>
      </c>
      <c r="AH189" s="39"/>
      <c r="AI189" s="39"/>
    </row>
    <row r="190" spans="1:35" ht="16.5" thickTop="1" thickBot="1" x14ac:dyDescent="0.3">
      <c r="A190" s="98">
        <v>2022</v>
      </c>
      <c r="B190" s="98" t="s">
        <v>103</v>
      </c>
      <c r="C190" s="99" t="s">
        <v>155</v>
      </c>
      <c r="D190" s="98" t="s">
        <v>42</v>
      </c>
      <c r="E190" s="98" t="s">
        <v>150</v>
      </c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0"/>
      <c r="V190" s="128"/>
      <c r="W190" s="128"/>
      <c r="X190" s="128"/>
      <c r="Y190" s="128"/>
      <c r="Z190" s="120"/>
      <c r="AA190" s="129"/>
      <c r="AB190" s="129"/>
      <c r="AC190" s="129"/>
      <c r="AD190" s="154"/>
      <c r="AE190" s="119"/>
      <c r="AF190" s="129"/>
      <c r="AG190" s="153">
        <f t="shared" si="5"/>
        <v>0</v>
      </c>
      <c r="AH190" s="39"/>
      <c r="AI190" s="39"/>
    </row>
    <row r="191" spans="1:35" ht="16.5" thickTop="1" thickBot="1" x14ac:dyDescent="0.3">
      <c r="A191" s="98">
        <v>2022</v>
      </c>
      <c r="B191" s="98" t="s">
        <v>103</v>
      </c>
      <c r="C191" s="99" t="s">
        <v>156</v>
      </c>
      <c r="D191" s="98" t="s">
        <v>42</v>
      </c>
      <c r="E191" s="98" t="s">
        <v>151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0"/>
      <c r="V191" s="128"/>
      <c r="W191" s="128"/>
      <c r="X191" s="128"/>
      <c r="Y191" s="128"/>
      <c r="Z191" s="120"/>
      <c r="AA191" s="129"/>
      <c r="AB191" s="129"/>
      <c r="AC191" s="129"/>
      <c r="AD191" s="154"/>
      <c r="AE191" s="119"/>
      <c r="AF191" s="129"/>
      <c r="AG191" s="153">
        <f t="shared" si="5"/>
        <v>0</v>
      </c>
      <c r="AH191" s="39"/>
      <c r="AI191" s="39"/>
    </row>
    <row r="192" spans="1:35" ht="16.5" thickTop="1" thickBot="1" x14ac:dyDescent="0.3">
      <c r="A192" s="98">
        <v>2022</v>
      </c>
      <c r="B192" s="98" t="s">
        <v>103</v>
      </c>
      <c r="C192" s="99" t="s">
        <v>157</v>
      </c>
      <c r="D192" s="98" t="s">
        <v>42</v>
      </c>
      <c r="E192" s="98" t="s">
        <v>152</v>
      </c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0"/>
      <c r="V192" s="128"/>
      <c r="W192" s="128"/>
      <c r="X192" s="128"/>
      <c r="Y192" s="128"/>
      <c r="Z192" s="120"/>
      <c r="AA192" s="129"/>
      <c r="AB192" s="129"/>
      <c r="AC192" s="129"/>
      <c r="AD192" s="154"/>
      <c r="AE192" s="119"/>
      <c r="AF192" s="129"/>
      <c r="AG192" s="153">
        <f t="shared" si="5"/>
        <v>0</v>
      </c>
      <c r="AH192" s="39"/>
      <c r="AI192" s="39"/>
    </row>
    <row r="193" spans="1:35" ht="16.5" thickTop="1" thickBot="1" x14ac:dyDescent="0.3">
      <c r="A193" s="98">
        <v>2022</v>
      </c>
      <c r="B193" s="98" t="s">
        <v>103</v>
      </c>
      <c r="C193" s="118">
        <v>44</v>
      </c>
      <c r="D193" s="98" t="s">
        <v>42</v>
      </c>
      <c r="E193" s="117" t="s">
        <v>158</v>
      </c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0"/>
      <c r="V193" s="128"/>
      <c r="W193" s="128"/>
      <c r="X193" s="128"/>
      <c r="Y193" s="128"/>
      <c r="Z193" s="120"/>
      <c r="AA193" s="129"/>
      <c r="AB193" s="129"/>
      <c r="AC193" s="129"/>
      <c r="AD193" s="154"/>
      <c r="AE193" s="119"/>
      <c r="AF193" s="129"/>
      <c r="AG193" s="153">
        <f t="shared" si="5"/>
        <v>0</v>
      </c>
      <c r="AH193" s="39"/>
      <c r="AI193" s="39"/>
    </row>
    <row r="194" spans="1:35" ht="16.5" thickTop="1" thickBot="1" x14ac:dyDescent="0.3">
      <c r="A194" s="98">
        <v>2022</v>
      </c>
      <c r="B194" s="98" t="s">
        <v>103</v>
      </c>
      <c r="C194" s="118">
        <v>45</v>
      </c>
      <c r="D194" s="98" t="s">
        <v>42</v>
      </c>
      <c r="E194" s="117" t="s">
        <v>159</v>
      </c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0"/>
      <c r="V194" s="128"/>
      <c r="W194" s="128"/>
      <c r="X194" s="128"/>
      <c r="Y194" s="128"/>
      <c r="Z194" s="120"/>
      <c r="AA194" s="129"/>
      <c r="AB194" s="129"/>
      <c r="AC194" s="129"/>
      <c r="AD194" s="154"/>
      <c r="AE194" s="119"/>
      <c r="AF194" s="129"/>
      <c r="AG194" s="153">
        <f t="shared" si="5"/>
        <v>0</v>
      </c>
      <c r="AH194" s="39"/>
      <c r="AI194" s="39"/>
    </row>
    <row r="195" spans="1:35" ht="16.5" thickTop="1" thickBot="1" x14ac:dyDescent="0.3">
      <c r="A195" s="98">
        <v>2022</v>
      </c>
      <c r="B195" s="98" t="s">
        <v>103</v>
      </c>
      <c r="C195" s="118">
        <v>46</v>
      </c>
      <c r="D195" s="98" t="s">
        <v>42</v>
      </c>
      <c r="E195" s="117" t="s">
        <v>160</v>
      </c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0"/>
      <c r="V195" s="128"/>
      <c r="W195" s="128"/>
      <c r="X195" s="128"/>
      <c r="Y195" s="128"/>
      <c r="Z195" s="120"/>
      <c r="AA195" s="129"/>
      <c r="AB195" s="129"/>
      <c r="AC195" s="129"/>
      <c r="AD195" s="154"/>
      <c r="AE195" s="119"/>
      <c r="AF195" s="129"/>
      <c r="AG195" s="153">
        <f t="shared" si="5"/>
        <v>0</v>
      </c>
      <c r="AH195" s="39"/>
      <c r="AI195" s="39"/>
    </row>
    <row r="196" spans="1:35" ht="16.5" thickTop="1" thickBot="1" x14ac:dyDescent="0.3">
      <c r="A196" s="98">
        <v>2022</v>
      </c>
      <c r="B196" s="98" t="s">
        <v>103</v>
      </c>
      <c r="C196" s="118">
        <v>47</v>
      </c>
      <c r="D196" s="97" t="s">
        <v>165</v>
      </c>
      <c r="E196" s="117" t="s">
        <v>161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0"/>
      <c r="V196" s="128"/>
      <c r="W196" s="128"/>
      <c r="X196" s="128"/>
      <c r="Y196" s="128"/>
      <c r="Z196" s="120"/>
      <c r="AA196" s="129"/>
      <c r="AB196" s="129"/>
      <c r="AC196" s="129"/>
      <c r="AD196" s="154"/>
      <c r="AE196" s="119"/>
      <c r="AF196" s="129"/>
      <c r="AG196" s="153">
        <f t="shared" si="5"/>
        <v>0</v>
      </c>
      <c r="AH196" s="39"/>
      <c r="AI196" s="39"/>
    </row>
    <row r="197" spans="1:35" ht="16.5" thickTop="1" thickBot="1" x14ac:dyDescent="0.3">
      <c r="A197" s="98">
        <v>2022</v>
      </c>
      <c r="B197" s="98" t="s">
        <v>103</v>
      </c>
      <c r="C197" s="118">
        <v>48</v>
      </c>
      <c r="D197" s="97" t="s">
        <v>165</v>
      </c>
      <c r="E197" s="117" t="s">
        <v>162</v>
      </c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0"/>
      <c r="V197" s="128"/>
      <c r="W197" s="128"/>
      <c r="X197" s="128"/>
      <c r="Y197" s="128"/>
      <c r="Z197" s="120"/>
      <c r="AA197" s="129"/>
      <c r="AB197" s="129"/>
      <c r="AC197" s="129"/>
      <c r="AD197" s="154"/>
      <c r="AE197" s="119"/>
      <c r="AF197" s="129"/>
      <c r="AG197" s="153">
        <f t="shared" si="5"/>
        <v>0</v>
      </c>
      <c r="AH197" s="39"/>
      <c r="AI197" s="39"/>
    </row>
    <row r="198" spans="1:35" ht="16.5" thickTop="1" thickBot="1" x14ac:dyDescent="0.3">
      <c r="A198" s="98">
        <v>2022</v>
      </c>
      <c r="B198" s="98" t="s">
        <v>103</v>
      </c>
      <c r="C198" s="118">
        <v>50</v>
      </c>
      <c r="D198" s="97" t="s">
        <v>165</v>
      </c>
      <c r="E198" s="117" t="s">
        <v>164</v>
      </c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0"/>
      <c r="V198" s="128"/>
      <c r="W198" s="128"/>
      <c r="X198" s="128"/>
      <c r="Y198" s="128"/>
      <c r="Z198" s="120"/>
      <c r="AA198" s="129"/>
      <c r="AB198" s="129"/>
      <c r="AC198" s="129"/>
      <c r="AD198" s="154"/>
      <c r="AE198" s="119"/>
      <c r="AF198" s="129"/>
      <c r="AG198" s="153">
        <f t="shared" si="5"/>
        <v>0</v>
      </c>
      <c r="AH198" s="39"/>
      <c r="AI198" s="39"/>
    </row>
    <row r="199" spans="1:35" ht="16.5" thickTop="1" thickBot="1" x14ac:dyDescent="0.3">
      <c r="A199" s="98">
        <v>2022</v>
      </c>
      <c r="B199" s="98" t="s">
        <v>103</v>
      </c>
      <c r="C199" s="118">
        <v>51</v>
      </c>
      <c r="D199" s="97" t="s">
        <v>165</v>
      </c>
      <c r="E199" s="117" t="s">
        <v>166</v>
      </c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0"/>
      <c r="V199" s="128"/>
      <c r="W199" s="128"/>
      <c r="X199" s="128"/>
      <c r="Y199" s="128"/>
      <c r="Z199" s="120"/>
      <c r="AA199" s="129"/>
      <c r="AB199" s="129"/>
      <c r="AC199" s="129"/>
      <c r="AD199" s="154"/>
      <c r="AE199" s="119"/>
      <c r="AF199" s="129"/>
      <c r="AG199" s="153">
        <f t="shared" si="5"/>
        <v>0</v>
      </c>
      <c r="AH199" s="39"/>
      <c r="AI199" s="39"/>
    </row>
    <row r="200" spans="1:35" ht="16.5" thickTop="1" thickBot="1" x14ac:dyDescent="0.3">
      <c r="A200" s="98">
        <v>2022</v>
      </c>
      <c r="B200" s="98" t="s">
        <v>103</v>
      </c>
      <c r="C200" s="118">
        <v>52</v>
      </c>
      <c r="D200" s="97" t="s">
        <v>165</v>
      </c>
      <c r="E200" s="117" t="s">
        <v>167</v>
      </c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0"/>
      <c r="V200" s="128"/>
      <c r="W200" s="128"/>
      <c r="X200" s="128"/>
      <c r="Y200" s="128"/>
      <c r="Z200" s="120"/>
      <c r="AA200" s="129"/>
      <c r="AB200" s="129"/>
      <c r="AC200" s="129"/>
      <c r="AD200" s="154"/>
      <c r="AE200" s="119"/>
      <c r="AF200" s="129"/>
      <c r="AG200" s="153">
        <f t="shared" si="5"/>
        <v>0</v>
      </c>
      <c r="AH200" s="39"/>
      <c r="AI200" s="39"/>
    </row>
    <row r="201" spans="1:35" ht="16.5" thickTop="1" thickBot="1" x14ac:dyDescent="0.3">
      <c r="A201" s="98">
        <v>2022</v>
      </c>
      <c r="B201" s="98" t="s">
        <v>103</v>
      </c>
      <c r="C201" s="118">
        <v>53</v>
      </c>
      <c r="D201" s="97" t="s">
        <v>55</v>
      </c>
      <c r="E201" s="117" t="s">
        <v>56</v>
      </c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0"/>
      <c r="V201" s="128"/>
      <c r="W201" s="128"/>
      <c r="X201" s="128"/>
      <c r="Y201" s="128"/>
      <c r="Z201" s="120"/>
      <c r="AA201" s="129"/>
      <c r="AB201" s="129"/>
      <c r="AC201" s="129"/>
      <c r="AD201" s="154"/>
      <c r="AE201" s="119"/>
      <c r="AF201" s="129"/>
      <c r="AG201" s="153">
        <f t="shared" si="5"/>
        <v>0</v>
      </c>
      <c r="AH201" s="39"/>
      <c r="AI201" s="39"/>
    </row>
    <row r="202" spans="1:35" ht="16.5" thickTop="1" thickBot="1" x14ac:dyDescent="0.3">
      <c r="A202" s="98">
        <v>2022</v>
      </c>
      <c r="B202" s="98" t="s">
        <v>103</v>
      </c>
      <c r="C202" s="118" t="s">
        <v>170</v>
      </c>
      <c r="D202" s="97" t="s">
        <v>6</v>
      </c>
      <c r="E202" s="131" t="s">
        <v>168</v>
      </c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0"/>
      <c r="V202" s="128"/>
      <c r="W202" s="128"/>
      <c r="X202" s="128"/>
      <c r="Y202" s="128"/>
      <c r="Z202" s="120"/>
      <c r="AA202" s="129"/>
      <c r="AB202" s="129"/>
      <c r="AC202" s="129"/>
      <c r="AD202" s="154"/>
      <c r="AE202" s="119"/>
      <c r="AF202" s="129"/>
      <c r="AG202" s="153">
        <f t="shared" si="5"/>
        <v>0</v>
      </c>
      <c r="AH202" s="39"/>
      <c r="AI202" s="39"/>
    </row>
    <row r="203" spans="1:35" ht="16.5" thickTop="1" thickBot="1" x14ac:dyDescent="0.3">
      <c r="A203" s="98">
        <v>2022</v>
      </c>
      <c r="B203" s="98" t="s">
        <v>103</v>
      </c>
      <c r="C203" s="118" t="s">
        <v>171</v>
      </c>
      <c r="D203" s="97" t="s">
        <v>6</v>
      </c>
      <c r="E203" s="131" t="s">
        <v>169</v>
      </c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0"/>
      <c r="V203" s="128"/>
      <c r="W203" s="128"/>
      <c r="X203" s="128"/>
      <c r="Y203" s="128"/>
      <c r="Z203" s="120"/>
      <c r="AA203" s="129"/>
      <c r="AB203" s="129"/>
      <c r="AC203" s="129"/>
      <c r="AD203" s="154"/>
      <c r="AE203" s="119"/>
      <c r="AF203" s="129"/>
      <c r="AG203" s="153">
        <f t="shared" si="5"/>
        <v>0</v>
      </c>
      <c r="AH203" s="39"/>
      <c r="AI203" s="39"/>
    </row>
    <row r="204" spans="1:35" ht="16.5" thickTop="1" thickBot="1" x14ac:dyDescent="0.3">
      <c r="A204" s="98">
        <v>2022</v>
      </c>
      <c r="B204" s="98" t="s">
        <v>103</v>
      </c>
      <c r="C204" s="118">
        <v>65</v>
      </c>
      <c r="D204" s="97" t="s">
        <v>181</v>
      </c>
      <c r="E204" s="131" t="s">
        <v>195</v>
      </c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0"/>
      <c r="V204" s="128"/>
      <c r="W204" s="128"/>
      <c r="X204" s="128"/>
      <c r="Y204" s="128"/>
      <c r="Z204" s="120"/>
      <c r="AA204" s="129"/>
      <c r="AB204" s="129"/>
      <c r="AC204" s="129"/>
      <c r="AD204" s="154"/>
      <c r="AE204" s="119"/>
      <c r="AF204" s="129"/>
      <c r="AG204" s="153">
        <f t="shared" si="5"/>
        <v>0</v>
      </c>
      <c r="AH204" s="39"/>
      <c r="AI204" s="39"/>
    </row>
    <row r="205" spans="1:35" ht="16.5" thickTop="1" thickBot="1" x14ac:dyDescent="0.3">
      <c r="A205" s="98">
        <v>2022</v>
      </c>
      <c r="B205" s="98" t="s">
        <v>103</v>
      </c>
      <c r="C205" s="130">
        <v>69</v>
      </c>
      <c r="D205" s="104" t="s">
        <v>230</v>
      </c>
      <c r="E205" s="230" t="s">
        <v>231</v>
      </c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0"/>
      <c r="V205" s="128"/>
      <c r="W205" s="128"/>
      <c r="X205" s="128"/>
      <c r="Y205" s="128"/>
      <c r="Z205" s="120"/>
      <c r="AA205" s="129"/>
      <c r="AB205" s="129"/>
      <c r="AC205" s="129"/>
      <c r="AD205" s="129"/>
      <c r="AE205" s="129"/>
      <c r="AF205" s="129"/>
      <c r="AG205" s="153">
        <f t="shared" ref="AG205:AG259" si="6">+AA205-AB205-AC205-AD205-AE205-AF205</f>
        <v>0</v>
      </c>
      <c r="AH205" s="39"/>
      <c r="AI205" s="39"/>
    </row>
    <row r="206" spans="1:35" ht="16.5" thickTop="1" thickBot="1" x14ac:dyDescent="0.3">
      <c r="A206" s="98">
        <v>2022</v>
      </c>
      <c r="B206" s="126" t="s">
        <v>104</v>
      </c>
      <c r="C206" s="127" t="s">
        <v>8</v>
      </c>
      <c r="D206" s="126" t="s">
        <v>9</v>
      </c>
      <c r="E206" s="126" t="s">
        <v>10</v>
      </c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0"/>
      <c r="V206" s="128"/>
      <c r="W206" s="128"/>
      <c r="X206" s="128"/>
      <c r="Y206" s="128"/>
      <c r="Z206" s="120"/>
      <c r="AA206" s="129"/>
      <c r="AB206" s="129"/>
      <c r="AC206" s="129"/>
      <c r="AD206" s="154"/>
      <c r="AE206" s="136"/>
      <c r="AF206" s="129"/>
      <c r="AG206" s="153">
        <f t="shared" si="6"/>
        <v>0</v>
      </c>
      <c r="AH206" s="39"/>
      <c r="AI206" s="39"/>
    </row>
    <row r="207" spans="1:35" ht="16.5" thickTop="1" thickBot="1" x14ac:dyDescent="0.3">
      <c r="A207" s="98">
        <v>2022</v>
      </c>
      <c r="B207" s="98" t="s">
        <v>104</v>
      </c>
      <c r="C207" s="99" t="s">
        <v>11</v>
      </c>
      <c r="D207" s="98" t="s">
        <v>12</v>
      </c>
      <c r="E207" s="98" t="s">
        <v>13</v>
      </c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0"/>
      <c r="V207" s="128"/>
      <c r="W207" s="128"/>
      <c r="X207" s="128"/>
      <c r="Y207" s="128"/>
      <c r="Z207" s="120"/>
      <c r="AA207" s="129"/>
      <c r="AB207" s="129"/>
      <c r="AC207" s="129"/>
      <c r="AD207" s="129"/>
      <c r="AE207" s="119"/>
      <c r="AF207" s="129"/>
      <c r="AG207" s="153">
        <f t="shared" si="6"/>
        <v>0</v>
      </c>
      <c r="AH207" s="39"/>
      <c r="AI207" s="39"/>
    </row>
    <row r="208" spans="1:35" ht="16.5" thickTop="1" thickBot="1" x14ac:dyDescent="0.3">
      <c r="A208" s="98">
        <v>2022</v>
      </c>
      <c r="B208" s="98" t="s">
        <v>104</v>
      </c>
      <c r="C208" s="99" t="s">
        <v>82</v>
      </c>
      <c r="D208" s="98" t="s">
        <v>18</v>
      </c>
      <c r="E208" s="98" t="s">
        <v>19</v>
      </c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0"/>
      <c r="V208" s="128"/>
      <c r="W208" s="128"/>
      <c r="X208" s="128"/>
      <c r="Y208" s="128"/>
      <c r="Z208" s="120"/>
      <c r="AA208" s="129"/>
      <c r="AB208" s="129"/>
      <c r="AC208" s="129"/>
      <c r="AD208" s="129"/>
      <c r="AE208" s="119"/>
      <c r="AF208" s="129"/>
      <c r="AG208" s="153">
        <f t="shared" si="6"/>
        <v>0</v>
      </c>
      <c r="AH208" s="39"/>
      <c r="AI208" s="39"/>
    </row>
    <row r="209" spans="1:35" ht="16.5" thickTop="1" thickBot="1" x14ac:dyDescent="0.3">
      <c r="A209" s="98">
        <v>2022</v>
      </c>
      <c r="B209" s="98" t="s">
        <v>104</v>
      </c>
      <c r="C209" s="99" t="s">
        <v>24</v>
      </c>
      <c r="D209" s="98" t="s">
        <v>9</v>
      </c>
      <c r="E209" s="98" t="s">
        <v>25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0"/>
      <c r="V209" s="128"/>
      <c r="W209" s="128"/>
      <c r="X209" s="128"/>
      <c r="Y209" s="128"/>
      <c r="Z209" s="120"/>
      <c r="AA209" s="129"/>
      <c r="AB209" s="129"/>
      <c r="AC209" s="129"/>
      <c r="AD209" s="129"/>
      <c r="AE209" s="119"/>
      <c r="AF209" s="129"/>
      <c r="AG209" s="153">
        <f t="shared" si="6"/>
        <v>0</v>
      </c>
      <c r="AH209" s="39"/>
      <c r="AI209" s="39"/>
    </row>
    <row r="210" spans="1:35" ht="16.5" thickTop="1" thickBot="1" x14ac:dyDescent="0.3">
      <c r="A210" s="98">
        <v>2022</v>
      </c>
      <c r="B210" s="98" t="s">
        <v>104</v>
      </c>
      <c r="C210" s="99" t="s">
        <v>84</v>
      </c>
      <c r="D210" s="98" t="s">
        <v>26</v>
      </c>
      <c r="E210" s="98" t="s">
        <v>27</v>
      </c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0"/>
      <c r="V210" s="128"/>
      <c r="W210" s="128"/>
      <c r="X210" s="128"/>
      <c r="Y210" s="128"/>
      <c r="Z210" s="120"/>
      <c r="AA210" s="129"/>
      <c r="AB210" s="129"/>
      <c r="AC210" s="129"/>
      <c r="AD210" s="129"/>
      <c r="AE210" s="119"/>
      <c r="AF210" s="129"/>
      <c r="AG210" s="153">
        <f t="shared" si="6"/>
        <v>0</v>
      </c>
      <c r="AH210" s="39"/>
      <c r="AI210" s="39"/>
    </row>
    <row r="211" spans="1:35" ht="16.5" thickTop="1" thickBot="1" x14ac:dyDescent="0.3">
      <c r="A211" s="98">
        <v>2022</v>
      </c>
      <c r="B211" s="98" t="s">
        <v>104</v>
      </c>
      <c r="C211" s="99" t="s">
        <v>89</v>
      </c>
      <c r="D211" s="98" t="s">
        <v>6</v>
      </c>
      <c r="E211" s="98" t="s">
        <v>37</v>
      </c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0"/>
      <c r="V211" s="128"/>
      <c r="W211" s="128"/>
      <c r="X211" s="128"/>
      <c r="Y211" s="128"/>
      <c r="Z211" s="120"/>
      <c r="AA211" s="129"/>
      <c r="AB211" s="129"/>
      <c r="AC211" s="129"/>
      <c r="AD211" s="129"/>
      <c r="AE211" s="119"/>
      <c r="AF211" s="129"/>
      <c r="AG211" s="153">
        <f t="shared" si="6"/>
        <v>0</v>
      </c>
      <c r="AH211" s="39"/>
      <c r="AI211" s="39"/>
    </row>
    <row r="212" spans="1:35" ht="16.5" thickTop="1" thickBot="1" x14ac:dyDescent="0.3">
      <c r="A212" s="98">
        <v>2022</v>
      </c>
      <c r="B212" s="98" t="s">
        <v>104</v>
      </c>
      <c r="C212" s="99" t="s">
        <v>46</v>
      </c>
      <c r="D212" s="98" t="s">
        <v>42</v>
      </c>
      <c r="E212" s="98" t="s">
        <v>47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0"/>
      <c r="V212" s="128"/>
      <c r="W212" s="128"/>
      <c r="X212" s="128"/>
      <c r="Y212" s="128"/>
      <c r="Z212" s="120"/>
      <c r="AA212" s="129"/>
      <c r="AB212" s="129"/>
      <c r="AC212" s="129"/>
      <c r="AD212" s="129"/>
      <c r="AE212" s="119"/>
      <c r="AF212" s="129"/>
      <c r="AG212" s="153">
        <f t="shared" si="6"/>
        <v>0</v>
      </c>
      <c r="AH212" s="39"/>
      <c r="AI212" s="39"/>
    </row>
    <row r="213" spans="1:35" ht="16.5" thickTop="1" thickBot="1" x14ac:dyDescent="0.3">
      <c r="A213" s="98">
        <v>2022</v>
      </c>
      <c r="B213" s="98" t="s">
        <v>104</v>
      </c>
      <c r="C213" s="99" t="s">
        <v>90</v>
      </c>
      <c r="D213" s="98" t="s">
        <v>181</v>
      </c>
      <c r="E213" s="98" t="s">
        <v>49</v>
      </c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0"/>
      <c r="V213" s="128"/>
      <c r="W213" s="128"/>
      <c r="X213" s="128"/>
      <c r="Y213" s="128"/>
      <c r="Z213" s="120"/>
      <c r="AA213" s="129"/>
      <c r="AB213" s="129"/>
      <c r="AC213" s="129"/>
      <c r="AD213" s="129"/>
      <c r="AE213" s="119"/>
      <c r="AF213" s="129"/>
      <c r="AG213" s="153">
        <f t="shared" si="6"/>
        <v>0</v>
      </c>
      <c r="AH213" s="39"/>
      <c r="AI213" s="39"/>
    </row>
    <row r="214" spans="1:35" ht="16.5" thickTop="1" thickBot="1" x14ac:dyDescent="0.3">
      <c r="A214" s="98">
        <v>2022</v>
      </c>
      <c r="B214" s="98" t="s">
        <v>104</v>
      </c>
      <c r="C214" s="99" t="s">
        <v>51</v>
      </c>
      <c r="D214" s="98" t="s">
        <v>9</v>
      </c>
      <c r="E214" s="98" t="s">
        <v>52</v>
      </c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0"/>
      <c r="V214" s="128"/>
      <c r="W214" s="128"/>
      <c r="X214" s="128"/>
      <c r="Y214" s="128"/>
      <c r="Z214" s="120"/>
      <c r="AA214" s="129"/>
      <c r="AB214" s="129"/>
      <c r="AC214" s="129"/>
      <c r="AD214" s="129"/>
      <c r="AE214" s="119"/>
      <c r="AF214" s="129"/>
      <c r="AG214" s="153">
        <f t="shared" si="6"/>
        <v>0</v>
      </c>
      <c r="AH214" s="39"/>
      <c r="AI214" s="39"/>
    </row>
    <row r="215" spans="1:35" ht="16.5" thickTop="1" thickBot="1" x14ac:dyDescent="0.3">
      <c r="A215" s="98">
        <v>2022</v>
      </c>
      <c r="B215" s="98" t="s">
        <v>104</v>
      </c>
      <c r="C215" s="99" t="s">
        <v>91</v>
      </c>
      <c r="D215" s="98" t="s">
        <v>53</v>
      </c>
      <c r="E215" s="98" t="s">
        <v>54</v>
      </c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0"/>
      <c r="V215" s="128"/>
      <c r="W215" s="128"/>
      <c r="X215" s="128"/>
      <c r="Y215" s="128"/>
      <c r="Z215" s="120"/>
      <c r="AA215" s="129"/>
      <c r="AB215" s="129"/>
      <c r="AC215" s="129"/>
      <c r="AD215" s="129"/>
      <c r="AE215" s="119"/>
      <c r="AF215" s="129"/>
      <c r="AG215" s="153">
        <f t="shared" si="6"/>
        <v>0</v>
      </c>
      <c r="AH215" s="39"/>
      <c r="AI215" s="39"/>
    </row>
    <row r="216" spans="1:35" ht="16.5" thickTop="1" thickBot="1" x14ac:dyDescent="0.3">
      <c r="A216" s="98">
        <v>2022</v>
      </c>
      <c r="B216" s="98" t="s">
        <v>104</v>
      </c>
      <c r="C216" s="99" t="s">
        <v>92</v>
      </c>
      <c r="D216" s="98" t="s">
        <v>6</v>
      </c>
      <c r="E216" s="98" t="s">
        <v>61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0"/>
      <c r="V216" s="128"/>
      <c r="W216" s="128"/>
      <c r="X216" s="128"/>
      <c r="Y216" s="128"/>
      <c r="Z216" s="120"/>
      <c r="AA216" s="129"/>
      <c r="AB216" s="129"/>
      <c r="AC216" s="129"/>
      <c r="AD216" s="129"/>
      <c r="AE216" s="119"/>
      <c r="AF216" s="129"/>
      <c r="AG216" s="153">
        <f t="shared" si="6"/>
        <v>0</v>
      </c>
      <c r="AH216" s="39"/>
      <c r="AI216" s="39"/>
    </row>
    <row r="217" spans="1:35" ht="16.5" thickTop="1" thickBot="1" x14ac:dyDescent="0.3">
      <c r="A217" s="98">
        <v>2022</v>
      </c>
      <c r="B217" s="98" t="s">
        <v>104</v>
      </c>
      <c r="C217" s="99" t="s">
        <v>93</v>
      </c>
      <c r="D217" s="98" t="s">
        <v>181</v>
      </c>
      <c r="E217" s="98" t="s">
        <v>62</v>
      </c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0"/>
      <c r="V217" s="128"/>
      <c r="W217" s="128"/>
      <c r="X217" s="128"/>
      <c r="Y217" s="128"/>
      <c r="Z217" s="120"/>
      <c r="AA217" s="129"/>
      <c r="AB217" s="129"/>
      <c r="AC217" s="129"/>
      <c r="AD217" s="129"/>
      <c r="AE217" s="119"/>
      <c r="AF217" s="129"/>
      <c r="AG217" s="153">
        <f t="shared" si="6"/>
        <v>0</v>
      </c>
      <c r="AH217" s="39"/>
      <c r="AI217" s="39"/>
    </row>
    <row r="218" spans="1:35" ht="16.5" thickTop="1" thickBot="1" x14ac:dyDescent="0.3">
      <c r="A218" s="98">
        <v>2022</v>
      </c>
      <c r="B218" s="98" t="s">
        <v>104</v>
      </c>
      <c r="C218" s="99" t="s">
        <v>135</v>
      </c>
      <c r="D218" s="98" t="s">
        <v>137</v>
      </c>
      <c r="E218" s="98" t="s">
        <v>139</v>
      </c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0"/>
      <c r="V218" s="128"/>
      <c r="W218" s="128"/>
      <c r="X218" s="128"/>
      <c r="Y218" s="128"/>
      <c r="Z218" s="120"/>
      <c r="AA218" s="129"/>
      <c r="AB218" s="129"/>
      <c r="AC218" s="129"/>
      <c r="AD218" s="129"/>
      <c r="AE218" s="119"/>
      <c r="AF218" s="129"/>
      <c r="AG218" s="153">
        <f t="shared" si="6"/>
        <v>0</v>
      </c>
      <c r="AH218" s="39"/>
      <c r="AI218" s="39"/>
    </row>
    <row r="219" spans="1:35" ht="16.5" thickTop="1" thickBot="1" x14ac:dyDescent="0.3">
      <c r="A219" s="98">
        <v>2022</v>
      </c>
      <c r="B219" s="98" t="s">
        <v>104</v>
      </c>
      <c r="C219" s="99" t="s">
        <v>204</v>
      </c>
      <c r="D219" s="98" t="s">
        <v>0</v>
      </c>
      <c r="E219" s="98" t="s">
        <v>203</v>
      </c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0"/>
      <c r="V219" s="128"/>
      <c r="W219" s="128"/>
      <c r="X219" s="128"/>
      <c r="Y219" s="128"/>
      <c r="Z219" s="120"/>
      <c r="AA219" s="129"/>
      <c r="AB219" s="129"/>
      <c r="AC219" s="129"/>
      <c r="AD219" s="129"/>
      <c r="AE219" s="119"/>
      <c r="AF219" s="129"/>
      <c r="AG219" s="153">
        <f t="shared" si="6"/>
        <v>0</v>
      </c>
      <c r="AH219" s="39"/>
      <c r="AI219" s="39"/>
    </row>
    <row r="220" spans="1:35" ht="16.5" thickTop="1" thickBot="1" x14ac:dyDescent="0.3">
      <c r="A220" s="98">
        <v>2022</v>
      </c>
      <c r="B220" s="98" t="s">
        <v>104</v>
      </c>
      <c r="C220" s="99" t="s">
        <v>228</v>
      </c>
      <c r="D220" s="98" t="s">
        <v>4</v>
      </c>
      <c r="E220" s="98" t="s">
        <v>226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0"/>
      <c r="V220" s="128"/>
      <c r="W220" s="128"/>
      <c r="X220" s="128"/>
      <c r="Y220" s="128"/>
      <c r="Z220" s="120"/>
      <c r="AA220" s="129"/>
      <c r="AB220" s="129"/>
      <c r="AC220" s="129"/>
      <c r="AD220" s="129"/>
      <c r="AE220" s="119"/>
      <c r="AF220" s="129"/>
      <c r="AG220" s="153">
        <f t="shared" si="6"/>
        <v>0</v>
      </c>
      <c r="AH220" s="39"/>
      <c r="AI220" s="39"/>
    </row>
    <row r="221" spans="1:35" ht="16.5" thickTop="1" thickBot="1" x14ac:dyDescent="0.3">
      <c r="A221" s="98">
        <v>2022</v>
      </c>
      <c r="B221" s="98" t="s">
        <v>104</v>
      </c>
      <c r="C221" s="99" t="s">
        <v>229</v>
      </c>
      <c r="D221" s="98" t="s">
        <v>227</v>
      </c>
      <c r="E221" s="98" t="s">
        <v>225</v>
      </c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0"/>
      <c r="V221" s="128"/>
      <c r="W221" s="128"/>
      <c r="X221" s="128"/>
      <c r="Y221" s="128"/>
      <c r="Z221" s="120"/>
      <c r="AA221" s="129"/>
      <c r="AB221" s="129"/>
      <c r="AC221" s="129"/>
      <c r="AD221" s="129"/>
      <c r="AE221" s="119"/>
      <c r="AF221" s="129"/>
      <c r="AG221" s="153">
        <f t="shared" si="6"/>
        <v>0</v>
      </c>
      <c r="AH221" s="39"/>
      <c r="AI221" s="39"/>
    </row>
    <row r="222" spans="1:35" ht="16.5" thickTop="1" thickBot="1" x14ac:dyDescent="0.3">
      <c r="A222" s="98">
        <v>2022</v>
      </c>
      <c r="B222" s="98" t="s">
        <v>104</v>
      </c>
      <c r="C222" s="132" t="s">
        <v>153</v>
      </c>
      <c r="D222" s="98" t="s">
        <v>12</v>
      </c>
      <c r="E222" s="98" t="s">
        <v>148</v>
      </c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0"/>
      <c r="V222" s="128"/>
      <c r="W222" s="128"/>
      <c r="X222" s="128"/>
      <c r="Y222" s="128"/>
      <c r="Z222" s="120"/>
      <c r="AA222" s="129"/>
      <c r="AB222" s="129"/>
      <c r="AC222" s="129"/>
      <c r="AD222" s="129"/>
      <c r="AE222" s="119"/>
      <c r="AF222" s="129"/>
      <c r="AG222" s="153">
        <f t="shared" si="6"/>
        <v>0</v>
      </c>
      <c r="AH222" s="39"/>
      <c r="AI222" s="39"/>
    </row>
    <row r="223" spans="1:35" ht="16.5" thickTop="1" thickBot="1" x14ac:dyDescent="0.3">
      <c r="A223" s="98">
        <v>2022</v>
      </c>
      <c r="B223" s="98" t="s">
        <v>104</v>
      </c>
      <c r="C223" s="99" t="s">
        <v>154</v>
      </c>
      <c r="D223" s="98" t="s">
        <v>9</v>
      </c>
      <c r="E223" s="98" t="s">
        <v>149</v>
      </c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0"/>
      <c r="V223" s="128"/>
      <c r="W223" s="128"/>
      <c r="X223" s="128"/>
      <c r="Y223" s="128"/>
      <c r="Z223" s="120"/>
      <c r="AA223" s="129"/>
      <c r="AB223" s="129"/>
      <c r="AC223" s="129"/>
      <c r="AD223" s="129"/>
      <c r="AE223" s="119"/>
      <c r="AF223" s="129"/>
      <c r="AG223" s="153">
        <f t="shared" si="6"/>
        <v>0</v>
      </c>
      <c r="AH223" s="39"/>
      <c r="AI223" s="39"/>
    </row>
    <row r="224" spans="1:35" ht="16.5" thickTop="1" thickBot="1" x14ac:dyDescent="0.3">
      <c r="A224" s="98">
        <v>2022</v>
      </c>
      <c r="B224" s="98" t="s">
        <v>104</v>
      </c>
      <c r="C224" s="99" t="s">
        <v>155</v>
      </c>
      <c r="D224" s="98" t="s">
        <v>42</v>
      </c>
      <c r="E224" s="98" t="s">
        <v>150</v>
      </c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0"/>
      <c r="V224" s="128"/>
      <c r="W224" s="128"/>
      <c r="X224" s="128"/>
      <c r="Y224" s="128"/>
      <c r="Z224" s="120"/>
      <c r="AA224" s="129"/>
      <c r="AB224" s="129"/>
      <c r="AC224" s="129"/>
      <c r="AD224" s="129"/>
      <c r="AE224" s="119"/>
      <c r="AF224" s="129"/>
      <c r="AG224" s="153">
        <f t="shared" si="6"/>
        <v>0</v>
      </c>
      <c r="AH224" s="39"/>
      <c r="AI224" s="39"/>
    </row>
    <row r="225" spans="1:35" ht="16.5" thickTop="1" thickBot="1" x14ac:dyDescent="0.3">
      <c r="A225" s="98">
        <v>2022</v>
      </c>
      <c r="B225" s="98" t="s">
        <v>104</v>
      </c>
      <c r="C225" s="99" t="s">
        <v>156</v>
      </c>
      <c r="D225" s="98" t="s">
        <v>42</v>
      </c>
      <c r="E225" s="98" t="s">
        <v>151</v>
      </c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0"/>
      <c r="V225" s="128"/>
      <c r="W225" s="128"/>
      <c r="X225" s="128"/>
      <c r="Y225" s="128"/>
      <c r="Z225" s="120"/>
      <c r="AA225" s="129"/>
      <c r="AB225" s="129"/>
      <c r="AC225" s="129"/>
      <c r="AD225" s="129"/>
      <c r="AE225" s="119"/>
      <c r="AF225" s="129"/>
      <c r="AG225" s="153">
        <f t="shared" si="6"/>
        <v>0</v>
      </c>
      <c r="AH225" s="39"/>
      <c r="AI225" s="39"/>
    </row>
    <row r="226" spans="1:35" ht="16.5" thickTop="1" thickBot="1" x14ac:dyDescent="0.3">
      <c r="A226" s="98">
        <v>2022</v>
      </c>
      <c r="B226" s="98" t="s">
        <v>104</v>
      </c>
      <c r="C226" s="99" t="s">
        <v>157</v>
      </c>
      <c r="D226" s="98" t="s">
        <v>42</v>
      </c>
      <c r="E226" s="98" t="s">
        <v>152</v>
      </c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0"/>
      <c r="V226" s="128"/>
      <c r="W226" s="128"/>
      <c r="X226" s="128"/>
      <c r="Y226" s="128"/>
      <c r="Z226" s="120"/>
      <c r="AA226" s="129"/>
      <c r="AB226" s="129"/>
      <c r="AC226" s="129"/>
      <c r="AD226" s="129"/>
      <c r="AE226" s="119"/>
      <c r="AF226" s="129"/>
      <c r="AG226" s="153">
        <f t="shared" si="6"/>
        <v>0</v>
      </c>
      <c r="AH226" s="39"/>
      <c r="AI226" s="39"/>
    </row>
    <row r="227" spans="1:35" ht="16.5" thickTop="1" thickBot="1" x14ac:dyDescent="0.3">
      <c r="A227" s="98">
        <v>2022</v>
      </c>
      <c r="B227" s="98" t="s">
        <v>104</v>
      </c>
      <c r="C227" s="118">
        <v>44</v>
      </c>
      <c r="D227" s="98" t="s">
        <v>42</v>
      </c>
      <c r="E227" s="117" t="s">
        <v>158</v>
      </c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0"/>
      <c r="V227" s="128"/>
      <c r="W227" s="128"/>
      <c r="X227" s="128"/>
      <c r="Y227" s="128"/>
      <c r="Z227" s="120"/>
      <c r="AA227" s="129"/>
      <c r="AB227" s="129"/>
      <c r="AC227" s="129"/>
      <c r="AD227" s="129"/>
      <c r="AE227" s="119"/>
      <c r="AF227" s="129"/>
      <c r="AG227" s="153">
        <f t="shared" si="6"/>
        <v>0</v>
      </c>
      <c r="AH227" s="39"/>
      <c r="AI227" s="39"/>
    </row>
    <row r="228" spans="1:35" ht="16.5" thickTop="1" thickBot="1" x14ac:dyDescent="0.3">
      <c r="A228" s="98">
        <v>2022</v>
      </c>
      <c r="B228" s="98" t="s">
        <v>104</v>
      </c>
      <c r="C228" s="118">
        <v>45</v>
      </c>
      <c r="D228" s="98" t="s">
        <v>42</v>
      </c>
      <c r="E228" s="117" t="s">
        <v>159</v>
      </c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0"/>
      <c r="V228" s="128"/>
      <c r="W228" s="128"/>
      <c r="X228" s="128"/>
      <c r="Y228" s="128"/>
      <c r="Z228" s="120"/>
      <c r="AA228" s="129"/>
      <c r="AB228" s="129"/>
      <c r="AC228" s="129"/>
      <c r="AD228" s="129"/>
      <c r="AE228" s="119"/>
      <c r="AF228" s="129"/>
      <c r="AG228" s="153">
        <f t="shared" si="6"/>
        <v>0</v>
      </c>
      <c r="AH228" s="39"/>
      <c r="AI228" s="39"/>
    </row>
    <row r="229" spans="1:35" ht="16.5" thickTop="1" thickBot="1" x14ac:dyDescent="0.3">
      <c r="A229" s="98">
        <v>2022</v>
      </c>
      <c r="B229" s="98" t="s">
        <v>104</v>
      </c>
      <c r="C229" s="118">
        <v>46</v>
      </c>
      <c r="D229" s="98" t="s">
        <v>42</v>
      </c>
      <c r="E229" s="117" t="s">
        <v>160</v>
      </c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0"/>
      <c r="V229" s="128"/>
      <c r="W229" s="128"/>
      <c r="X229" s="128"/>
      <c r="Y229" s="128"/>
      <c r="Z229" s="120"/>
      <c r="AA229" s="129"/>
      <c r="AB229" s="129"/>
      <c r="AC229" s="129"/>
      <c r="AD229" s="129"/>
      <c r="AE229" s="119"/>
      <c r="AF229" s="129"/>
      <c r="AG229" s="153">
        <f t="shared" si="6"/>
        <v>0</v>
      </c>
      <c r="AH229" s="39"/>
      <c r="AI229" s="39"/>
    </row>
    <row r="230" spans="1:35" ht="16.5" thickTop="1" thickBot="1" x14ac:dyDescent="0.3">
      <c r="A230" s="98">
        <v>2022</v>
      </c>
      <c r="B230" s="98" t="s">
        <v>104</v>
      </c>
      <c r="C230" s="118">
        <v>47</v>
      </c>
      <c r="D230" s="97" t="s">
        <v>165</v>
      </c>
      <c r="E230" s="117" t="s">
        <v>161</v>
      </c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0"/>
      <c r="V230" s="128"/>
      <c r="W230" s="128"/>
      <c r="X230" s="128"/>
      <c r="Y230" s="128"/>
      <c r="Z230" s="120"/>
      <c r="AA230" s="129"/>
      <c r="AB230" s="129"/>
      <c r="AC230" s="129"/>
      <c r="AD230" s="129"/>
      <c r="AE230" s="119"/>
      <c r="AF230" s="129"/>
      <c r="AG230" s="153">
        <f t="shared" si="6"/>
        <v>0</v>
      </c>
      <c r="AH230" s="39"/>
      <c r="AI230" s="39"/>
    </row>
    <row r="231" spans="1:35" ht="16.5" thickTop="1" thickBot="1" x14ac:dyDescent="0.3">
      <c r="A231" s="98">
        <v>2022</v>
      </c>
      <c r="B231" s="98" t="s">
        <v>104</v>
      </c>
      <c r="C231" s="118">
        <v>48</v>
      </c>
      <c r="D231" s="97" t="s">
        <v>165</v>
      </c>
      <c r="E231" s="117" t="s">
        <v>162</v>
      </c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0"/>
      <c r="V231" s="128"/>
      <c r="W231" s="128"/>
      <c r="X231" s="128"/>
      <c r="Y231" s="128"/>
      <c r="Z231" s="120"/>
      <c r="AA231" s="129"/>
      <c r="AB231" s="129"/>
      <c r="AC231" s="129"/>
      <c r="AD231" s="129"/>
      <c r="AE231" s="119"/>
      <c r="AF231" s="129"/>
      <c r="AG231" s="153">
        <f t="shared" si="6"/>
        <v>0</v>
      </c>
      <c r="AH231" s="39"/>
      <c r="AI231" s="39"/>
    </row>
    <row r="232" spans="1:35" ht="16.5" thickTop="1" thickBot="1" x14ac:dyDescent="0.3">
      <c r="A232" s="98">
        <v>2022</v>
      </c>
      <c r="B232" s="98" t="s">
        <v>104</v>
      </c>
      <c r="C232" s="118">
        <v>50</v>
      </c>
      <c r="D232" s="97" t="s">
        <v>165</v>
      </c>
      <c r="E232" s="117" t="s">
        <v>164</v>
      </c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0"/>
      <c r="V232" s="128"/>
      <c r="W232" s="128"/>
      <c r="X232" s="128"/>
      <c r="Y232" s="128"/>
      <c r="Z232" s="120"/>
      <c r="AA232" s="129"/>
      <c r="AB232" s="129"/>
      <c r="AC232" s="129"/>
      <c r="AD232" s="129"/>
      <c r="AE232" s="119"/>
      <c r="AF232" s="129"/>
      <c r="AG232" s="153">
        <f t="shared" si="6"/>
        <v>0</v>
      </c>
      <c r="AH232" s="39"/>
      <c r="AI232" s="39"/>
    </row>
    <row r="233" spans="1:35" ht="16.5" thickTop="1" thickBot="1" x14ac:dyDescent="0.3">
      <c r="A233" s="98">
        <v>2022</v>
      </c>
      <c r="B233" s="98" t="s">
        <v>104</v>
      </c>
      <c r="C233" s="118">
        <v>51</v>
      </c>
      <c r="D233" s="97" t="s">
        <v>165</v>
      </c>
      <c r="E233" s="117" t="s">
        <v>166</v>
      </c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0"/>
      <c r="V233" s="128"/>
      <c r="W233" s="128"/>
      <c r="X233" s="128"/>
      <c r="Y233" s="128"/>
      <c r="Z233" s="120"/>
      <c r="AA233" s="129"/>
      <c r="AB233" s="129"/>
      <c r="AC233" s="129"/>
      <c r="AD233" s="129"/>
      <c r="AE233" s="119"/>
      <c r="AF233" s="129"/>
      <c r="AG233" s="153">
        <f t="shared" si="6"/>
        <v>0</v>
      </c>
      <c r="AH233" s="39"/>
      <c r="AI233" s="39"/>
    </row>
    <row r="234" spans="1:35" ht="16.5" thickTop="1" thickBot="1" x14ac:dyDescent="0.3">
      <c r="A234" s="98">
        <v>2022</v>
      </c>
      <c r="B234" s="98" t="s">
        <v>104</v>
      </c>
      <c r="C234" s="118">
        <v>52</v>
      </c>
      <c r="D234" s="97" t="s">
        <v>165</v>
      </c>
      <c r="E234" s="117" t="s">
        <v>167</v>
      </c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0"/>
      <c r="V234" s="128"/>
      <c r="W234" s="128"/>
      <c r="X234" s="128"/>
      <c r="Y234" s="128"/>
      <c r="Z234" s="120"/>
      <c r="AA234" s="129"/>
      <c r="AB234" s="129"/>
      <c r="AC234" s="129"/>
      <c r="AD234" s="129"/>
      <c r="AE234" s="119"/>
      <c r="AF234" s="129"/>
      <c r="AG234" s="153">
        <f t="shared" si="6"/>
        <v>0</v>
      </c>
      <c r="AH234" s="39"/>
      <c r="AI234" s="39"/>
    </row>
    <row r="235" spans="1:35" ht="16.5" thickTop="1" thickBot="1" x14ac:dyDescent="0.3">
      <c r="A235" s="98">
        <v>2022</v>
      </c>
      <c r="B235" s="98" t="s">
        <v>104</v>
      </c>
      <c r="C235" s="118">
        <v>53</v>
      </c>
      <c r="D235" s="97" t="s">
        <v>55</v>
      </c>
      <c r="E235" s="117" t="s">
        <v>56</v>
      </c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0"/>
      <c r="V235" s="128"/>
      <c r="W235" s="128"/>
      <c r="X235" s="128"/>
      <c r="Y235" s="128"/>
      <c r="Z235" s="120"/>
      <c r="AA235" s="129"/>
      <c r="AB235" s="129"/>
      <c r="AC235" s="129"/>
      <c r="AD235" s="129"/>
      <c r="AE235" s="119"/>
      <c r="AF235" s="129"/>
      <c r="AG235" s="153">
        <f t="shared" si="6"/>
        <v>0</v>
      </c>
      <c r="AH235" s="39"/>
      <c r="AI235" s="39"/>
    </row>
    <row r="236" spans="1:35" ht="16.5" thickTop="1" thickBot="1" x14ac:dyDescent="0.3">
      <c r="A236" s="98">
        <v>2022</v>
      </c>
      <c r="B236" s="98" t="s">
        <v>104</v>
      </c>
      <c r="C236" s="118" t="s">
        <v>170</v>
      </c>
      <c r="D236" s="97" t="s">
        <v>6</v>
      </c>
      <c r="E236" s="131" t="s">
        <v>168</v>
      </c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0"/>
      <c r="V236" s="128"/>
      <c r="W236" s="128"/>
      <c r="X236" s="128"/>
      <c r="Y236" s="128"/>
      <c r="Z236" s="120"/>
      <c r="AA236" s="129"/>
      <c r="AB236" s="129"/>
      <c r="AC236" s="129"/>
      <c r="AD236" s="129"/>
      <c r="AE236" s="119"/>
      <c r="AF236" s="129"/>
      <c r="AG236" s="153">
        <f t="shared" si="6"/>
        <v>0</v>
      </c>
      <c r="AH236" s="39"/>
      <c r="AI236" s="39"/>
    </row>
    <row r="237" spans="1:35" ht="16.5" thickTop="1" thickBot="1" x14ac:dyDescent="0.3">
      <c r="A237" s="98">
        <v>2022</v>
      </c>
      <c r="B237" s="98" t="s">
        <v>104</v>
      </c>
      <c r="C237" s="118" t="s">
        <v>171</v>
      </c>
      <c r="D237" s="97" t="s">
        <v>6</v>
      </c>
      <c r="E237" s="131" t="s">
        <v>169</v>
      </c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0"/>
      <c r="V237" s="128"/>
      <c r="W237" s="128"/>
      <c r="X237" s="128"/>
      <c r="Y237" s="128"/>
      <c r="Z237" s="120"/>
      <c r="AA237" s="129"/>
      <c r="AB237" s="129"/>
      <c r="AC237" s="129"/>
      <c r="AD237" s="129"/>
      <c r="AE237" s="119"/>
      <c r="AF237" s="129"/>
      <c r="AG237" s="153">
        <f t="shared" si="6"/>
        <v>0</v>
      </c>
      <c r="AH237" s="39"/>
      <c r="AI237" s="39"/>
    </row>
    <row r="238" spans="1:35" ht="16.5" thickTop="1" thickBot="1" x14ac:dyDescent="0.3">
      <c r="A238" s="98">
        <v>2022</v>
      </c>
      <c r="B238" s="98" t="s">
        <v>104</v>
      </c>
      <c r="C238" s="118">
        <v>65</v>
      </c>
      <c r="D238" s="97" t="s">
        <v>181</v>
      </c>
      <c r="E238" s="131" t="s">
        <v>195</v>
      </c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0"/>
      <c r="V238" s="128"/>
      <c r="W238" s="128"/>
      <c r="X238" s="128"/>
      <c r="Y238" s="128"/>
      <c r="Z238" s="120"/>
      <c r="AA238" s="129"/>
      <c r="AB238" s="129"/>
      <c r="AC238" s="129"/>
      <c r="AD238" s="129"/>
      <c r="AE238" s="119"/>
      <c r="AF238" s="129"/>
      <c r="AG238" s="153">
        <f t="shared" si="6"/>
        <v>0</v>
      </c>
      <c r="AH238" s="39"/>
      <c r="AI238" s="39"/>
    </row>
    <row r="239" spans="1:35" ht="16.5" thickTop="1" thickBot="1" x14ac:dyDescent="0.3">
      <c r="A239" s="98">
        <v>2022</v>
      </c>
      <c r="B239" s="98" t="s">
        <v>104</v>
      </c>
      <c r="C239" s="130">
        <v>69</v>
      </c>
      <c r="D239" s="104" t="s">
        <v>230</v>
      </c>
      <c r="E239" s="230" t="s">
        <v>231</v>
      </c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0"/>
      <c r="V239" s="128"/>
      <c r="W239" s="128"/>
      <c r="X239" s="128"/>
      <c r="Y239" s="128"/>
      <c r="Z239" s="120"/>
      <c r="AA239" s="129"/>
      <c r="AB239" s="129"/>
      <c r="AC239" s="129"/>
      <c r="AD239" s="129"/>
      <c r="AE239" s="129"/>
      <c r="AF239" s="129"/>
      <c r="AG239" s="153">
        <f t="shared" si="6"/>
        <v>0</v>
      </c>
      <c r="AH239" s="39"/>
      <c r="AI239" s="39"/>
    </row>
    <row r="240" spans="1:35" ht="16.5" thickTop="1" thickBot="1" x14ac:dyDescent="0.3">
      <c r="A240" s="98">
        <v>2022</v>
      </c>
      <c r="B240" s="126" t="s">
        <v>105</v>
      </c>
      <c r="C240" s="127" t="s">
        <v>8</v>
      </c>
      <c r="D240" s="126" t="s">
        <v>9</v>
      </c>
      <c r="E240" s="126" t="s">
        <v>10</v>
      </c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0"/>
      <c r="V240" s="128"/>
      <c r="W240" s="128"/>
      <c r="X240" s="128"/>
      <c r="Y240" s="128"/>
      <c r="Z240" s="120"/>
      <c r="AA240" s="129"/>
      <c r="AB240" s="129"/>
      <c r="AC240" s="129"/>
      <c r="AD240" s="129"/>
      <c r="AE240" s="136"/>
      <c r="AF240" s="129"/>
      <c r="AG240" s="153">
        <f t="shared" si="6"/>
        <v>0</v>
      </c>
      <c r="AH240" s="39"/>
      <c r="AI240" s="39"/>
    </row>
    <row r="241" spans="1:35" ht="16.5" thickTop="1" thickBot="1" x14ac:dyDescent="0.3">
      <c r="A241" s="98">
        <v>2022</v>
      </c>
      <c r="B241" s="98" t="s">
        <v>105</v>
      </c>
      <c r="C241" s="99" t="s">
        <v>11</v>
      </c>
      <c r="D241" s="98" t="s">
        <v>12</v>
      </c>
      <c r="E241" s="98" t="s">
        <v>13</v>
      </c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0"/>
      <c r="V241" s="128"/>
      <c r="W241" s="128"/>
      <c r="X241" s="128"/>
      <c r="Y241" s="128"/>
      <c r="Z241" s="120"/>
      <c r="AA241" s="129"/>
      <c r="AB241" s="129"/>
      <c r="AC241" s="129"/>
      <c r="AD241" s="129"/>
      <c r="AE241" s="119"/>
      <c r="AF241" s="119"/>
      <c r="AG241" s="153">
        <f t="shared" si="6"/>
        <v>0</v>
      </c>
      <c r="AH241" s="39"/>
      <c r="AI241" s="39"/>
    </row>
    <row r="242" spans="1:35" ht="16.5" thickTop="1" thickBot="1" x14ac:dyDescent="0.3">
      <c r="A242" s="98">
        <v>2022</v>
      </c>
      <c r="B242" s="98" t="s">
        <v>105</v>
      </c>
      <c r="C242" s="99" t="s">
        <v>82</v>
      </c>
      <c r="D242" s="98" t="s">
        <v>18</v>
      </c>
      <c r="E242" s="98" t="s">
        <v>19</v>
      </c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0"/>
      <c r="V242" s="128"/>
      <c r="W242" s="128"/>
      <c r="X242" s="128"/>
      <c r="Y242" s="128"/>
      <c r="Z242" s="120"/>
      <c r="AA242" s="129"/>
      <c r="AB242" s="129"/>
      <c r="AC242" s="129"/>
      <c r="AD242" s="129"/>
      <c r="AE242" s="119"/>
      <c r="AF242" s="119"/>
      <c r="AG242" s="153">
        <f t="shared" si="6"/>
        <v>0</v>
      </c>
      <c r="AH242" s="39"/>
      <c r="AI242" s="39"/>
    </row>
    <row r="243" spans="1:35" ht="16.5" thickTop="1" thickBot="1" x14ac:dyDescent="0.3">
      <c r="A243" s="98">
        <v>2022</v>
      </c>
      <c r="B243" s="98" t="s">
        <v>105</v>
      </c>
      <c r="C243" s="99" t="s">
        <v>24</v>
      </c>
      <c r="D243" s="98" t="s">
        <v>9</v>
      </c>
      <c r="E243" s="98" t="s">
        <v>25</v>
      </c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0"/>
      <c r="V243" s="128"/>
      <c r="W243" s="128"/>
      <c r="X243" s="128"/>
      <c r="Y243" s="128"/>
      <c r="Z243" s="120"/>
      <c r="AA243" s="129"/>
      <c r="AB243" s="129"/>
      <c r="AC243" s="129"/>
      <c r="AD243" s="129"/>
      <c r="AE243" s="119"/>
      <c r="AF243" s="119"/>
      <c r="AG243" s="153">
        <f t="shared" si="6"/>
        <v>0</v>
      </c>
      <c r="AH243" s="39"/>
      <c r="AI243" s="39"/>
    </row>
    <row r="244" spans="1:35" ht="16.5" thickTop="1" thickBot="1" x14ac:dyDescent="0.3">
      <c r="A244" s="98">
        <v>2022</v>
      </c>
      <c r="B244" s="98" t="s">
        <v>105</v>
      </c>
      <c r="C244" s="99" t="s">
        <v>84</v>
      </c>
      <c r="D244" s="98" t="s">
        <v>26</v>
      </c>
      <c r="E244" s="98" t="s">
        <v>27</v>
      </c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0"/>
      <c r="V244" s="128"/>
      <c r="W244" s="128"/>
      <c r="X244" s="128"/>
      <c r="Y244" s="128"/>
      <c r="Z244" s="120"/>
      <c r="AA244" s="129"/>
      <c r="AB244" s="129"/>
      <c r="AC244" s="129"/>
      <c r="AD244" s="129"/>
      <c r="AE244" s="119"/>
      <c r="AF244" s="119"/>
      <c r="AG244" s="153">
        <f t="shared" si="6"/>
        <v>0</v>
      </c>
      <c r="AH244" s="39"/>
      <c r="AI244" s="39"/>
    </row>
    <row r="245" spans="1:35" ht="16.5" thickTop="1" thickBot="1" x14ac:dyDescent="0.3">
      <c r="A245" s="98">
        <v>2022</v>
      </c>
      <c r="B245" s="98" t="s">
        <v>105</v>
      </c>
      <c r="C245" s="99" t="s">
        <v>89</v>
      </c>
      <c r="D245" s="98" t="s">
        <v>6</v>
      </c>
      <c r="E245" s="98" t="s">
        <v>37</v>
      </c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0"/>
      <c r="V245" s="128"/>
      <c r="W245" s="128"/>
      <c r="X245" s="128"/>
      <c r="Y245" s="128"/>
      <c r="Z245" s="120"/>
      <c r="AA245" s="129"/>
      <c r="AB245" s="129"/>
      <c r="AC245" s="129"/>
      <c r="AD245" s="129"/>
      <c r="AE245" s="119"/>
      <c r="AF245" s="119"/>
      <c r="AG245" s="153">
        <f t="shared" si="6"/>
        <v>0</v>
      </c>
      <c r="AH245" s="39"/>
      <c r="AI245" s="39"/>
    </row>
    <row r="246" spans="1:35" ht="16.5" thickTop="1" thickBot="1" x14ac:dyDescent="0.3">
      <c r="A246" s="98">
        <v>2022</v>
      </c>
      <c r="B246" s="98" t="s">
        <v>105</v>
      </c>
      <c r="C246" s="99" t="s">
        <v>46</v>
      </c>
      <c r="D246" s="98" t="s">
        <v>42</v>
      </c>
      <c r="E246" s="98" t="s">
        <v>47</v>
      </c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0"/>
      <c r="V246" s="128"/>
      <c r="W246" s="128"/>
      <c r="X246" s="128"/>
      <c r="Y246" s="128"/>
      <c r="Z246" s="120"/>
      <c r="AA246" s="129"/>
      <c r="AB246" s="129"/>
      <c r="AC246" s="129"/>
      <c r="AD246" s="129"/>
      <c r="AE246" s="119"/>
      <c r="AF246" s="119"/>
      <c r="AG246" s="153">
        <f t="shared" si="6"/>
        <v>0</v>
      </c>
      <c r="AH246" s="39"/>
      <c r="AI246" s="39"/>
    </row>
    <row r="247" spans="1:35" ht="16.5" thickTop="1" thickBot="1" x14ac:dyDescent="0.3">
      <c r="A247" s="98">
        <v>2022</v>
      </c>
      <c r="B247" s="98" t="s">
        <v>105</v>
      </c>
      <c r="C247" s="99" t="s">
        <v>90</v>
      </c>
      <c r="D247" s="98" t="s">
        <v>181</v>
      </c>
      <c r="E247" s="98" t="s">
        <v>49</v>
      </c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0"/>
      <c r="V247" s="128"/>
      <c r="W247" s="128"/>
      <c r="X247" s="128"/>
      <c r="Y247" s="128"/>
      <c r="Z247" s="120"/>
      <c r="AA247" s="129"/>
      <c r="AB247" s="129"/>
      <c r="AC247" s="129"/>
      <c r="AD247" s="129"/>
      <c r="AE247" s="119"/>
      <c r="AF247" s="119"/>
      <c r="AG247" s="153">
        <f t="shared" si="6"/>
        <v>0</v>
      </c>
      <c r="AH247" s="39"/>
      <c r="AI247" s="39"/>
    </row>
    <row r="248" spans="1:35" ht="16.5" thickTop="1" thickBot="1" x14ac:dyDescent="0.3">
      <c r="A248" s="98">
        <v>2022</v>
      </c>
      <c r="B248" s="98" t="s">
        <v>105</v>
      </c>
      <c r="C248" s="99" t="s">
        <v>51</v>
      </c>
      <c r="D248" s="98" t="s">
        <v>9</v>
      </c>
      <c r="E248" s="98" t="s">
        <v>52</v>
      </c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0"/>
      <c r="V248" s="128"/>
      <c r="W248" s="128"/>
      <c r="X248" s="128"/>
      <c r="Y248" s="128"/>
      <c r="Z248" s="120"/>
      <c r="AA248" s="129"/>
      <c r="AB248" s="129"/>
      <c r="AC248" s="129"/>
      <c r="AD248" s="129"/>
      <c r="AE248" s="119"/>
      <c r="AF248" s="119"/>
      <c r="AG248" s="153">
        <f t="shared" si="6"/>
        <v>0</v>
      </c>
      <c r="AH248" s="39"/>
      <c r="AI248" s="39"/>
    </row>
    <row r="249" spans="1:35" ht="16.5" thickTop="1" thickBot="1" x14ac:dyDescent="0.3">
      <c r="A249" s="98">
        <v>2022</v>
      </c>
      <c r="B249" s="98" t="s">
        <v>105</v>
      </c>
      <c r="C249" s="99" t="s">
        <v>91</v>
      </c>
      <c r="D249" s="98" t="s">
        <v>53</v>
      </c>
      <c r="E249" s="98" t="s">
        <v>54</v>
      </c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0"/>
      <c r="V249" s="128"/>
      <c r="W249" s="128"/>
      <c r="X249" s="128"/>
      <c r="Y249" s="128"/>
      <c r="Z249" s="120"/>
      <c r="AA249" s="129"/>
      <c r="AB249" s="129"/>
      <c r="AC249" s="129"/>
      <c r="AD249" s="129"/>
      <c r="AE249" s="119"/>
      <c r="AF249" s="119"/>
      <c r="AG249" s="153">
        <f t="shared" si="6"/>
        <v>0</v>
      </c>
      <c r="AH249" s="39"/>
      <c r="AI249" s="39"/>
    </row>
    <row r="250" spans="1:35" ht="16.5" thickTop="1" thickBot="1" x14ac:dyDescent="0.3">
      <c r="A250" s="98">
        <v>2022</v>
      </c>
      <c r="B250" s="98" t="s">
        <v>105</v>
      </c>
      <c r="C250" s="99" t="s">
        <v>92</v>
      </c>
      <c r="D250" s="98" t="s">
        <v>6</v>
      </c>
      <c r="E250" s="98" t="s">
        <v>61</v>
      </c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0"/>
      <c r="V250" s="128"/>
      <c r="W250" s="128"/>
      <c r="X250" s="128"/>
      <c r="Y250" s="128"/>
      <c r="Z250" s="120"/>
      <c r="AA250" s="129"/>
      <c r="AB250" s="129"/>
      <c r="AC250" s="129"/>
      <c r="AD250" s="129"/>
      <c r="AE250" s="119"/>
      <c r="AF250" s="119"/>
      <c r="AG250" s="153">
        <f t="shared" si="6"/>
        <v>0</v>
      </c>
      <c r="AH250" s="39"/>
      <c r="AI250" s="39"/>
    </row>
    <row r="251" spans="1:35" ht="16.5" thickTop="1" thickBot="1" x14ac:dyDescent="0.3">
      <c r="A251" s="98">
        <v>2022</v>
      </c>
      <c r="B251" s="98" t="s">
        <v>105</v>
      </c>
      <c r="C251" s="99" t="s">
        <v>93</v>
      </c>
      <c r="D251" s="98" t="s">
        <v>181</v>
      </c>
      <c r="E251" s="98" t="s">
        <v>62</v>
      </c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0"/>
      <c r="V251" s="128"/>
      <c r="W251" s="128"/>
      <c r="X251" s="128"/>
      <c r="Y251" s="128"/>
      <c r="Z251" s="120"/>
      <c r="AA251" s="129"/>
      <c r="AB251" s="129"/>
      <c r="AC251" s="129"/>
      <c r="AD251" s="129"/>
      <c r="AE251" s="119"/>
      <c r="AF251" s="119"/>
      <c r="AG251" s="153">
        <f t="shared" si="6"/>
        <v>0</v>
      </c>
      <c r="AH251" s="39"/>
      <c r="AI251" s="39"/>
    </row>
    <row r="252" spans="1:35" ht="16.5" thickTop="1" thickBot="1" x14ac:dyDescent="0.3">
      <c r="A252" s="98">
        <v>2022</v>
      </c>
      <c r="B252" s="98" t="s">
        <v>105</v>
      </c>
      <c r="C252" s="99" t="s">
        <v>135</v>
      </c>
      <c r="D252" s="98" t="s">
        <v>137</v>
      </c>
      <c r="E252" s="98" t="s">
        <v>139</v>
      </c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0"/>
      <c r="V252" s="128"/>
      <c r="W252" s="128"/>
      <c r="X252" s="128"/>
      <c r="Y252" s="128"/>
      <c r="Z252" s="120"/>
      <c r="AA252" s="129"/>
      <c r="AB252" s="129"/>
      <c r="AC252" s="129"/>
      <c r="AD252" s="129"/>
      <c r="AE252" s="119"/>
      <c r="AF252" s="119"/>
      <c r="AG252" s="153">
        <f t="shared" si="6"/>
        <v>0</v>
      </c>
      <c r="AH252" s="39"/>
      <c r="AI252" s="39"/>
    </row>
    <row r="253" spans="1:35" ht="16.5" thickTop="1" thickBot="1" x14ac:dyDescent="0.3">
      <c r="A253" s="98">
        <v>2022</v>
      </c>
      <c r="B253" s="98" t="s">
        <v>105</v>
      </c>
      <c r="C253" s="99" t="s">
        <v>204</v>
      </c>
      <c r="D253" s="98" t="s">
        <v>0</v>
      </c>
      <c r="E253" s="98" t="s">
        <v>203</v>
      </c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0"/>
      <c r="V253" s="128"/>
      <c r="W253" s="128"/>
      <c r="X253" s="128"/>
      <c r="Y253" s="128"/>
      <c r="Z253" s="120"/>
      <c r="AA253" s="129"/>
      <c r="AB253" s="129"/>
      <c r="AC253" s="129"/>
      <c r="AD253" s="129"/>
      <c r="AE253" s="119"/>
      <c r="AF253" s="119"/>
      <c r="AG253" s="153">
        <f t="shared" si="6"/>
        <v>0</v>
      </c>
      <c r="AH253" s="39"/>
      <c r="AI253" s="39"/>
    </row>
    <row r="254" spans="1:35" ht="16.5" thickTop="1" thickBot="1" x14ac:dyDescent="0.3">
      <c r="A254" s="98">
        <v>2022</v>
      </c>
      <c r="B254" s="98" t="s">
        <v>105</v>
      </c>
      <c r="C254" s="99" t="s">
        <v>228</v>
      </c>
      <c r="D254" s="98" t="s">
        <v>4</v>
      </c>
      <c r="E254" s="98" t="s">
        <v>226</v>
      </c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0"/>
      <c r="V254" s="128"/>
      <c r="W254" s="128"/>
      <c r="X254" s="128"/>
      <c r="Y254" s="128"/>
      <c r="Z254" s="120"/>
      <c r="AA254" s="129"/>
      <c r="AB254" s="129"/>
      <c r="AC254" s="129"/>
      <c r="AD254" s="129"/>
      <c r="AE254" s="119"/>
      <c r="AF254" s="119"/>
      <c r="AG254" s="153">
        <f t="shared" si="6"/>
        <v>0</v>
      </c>
      <c r="AH254" s="39"/>
      <c r="AI254" s="39"/>
    </row>
    <row r="255" spans="1:35" ht="16.5" thickTop="1" thickBot="1" x14ac:dyDescent="0.3">
      <c r="A255" s="98">
        <v>2022</v>
      </c>
      <c r="B255" s="98" t="s">
        <v>105</v>
      </c>
      <c r="C255" s="99" t="s">
        <v>229</v>
      </c>
      <c r="D255" s="98" t="s">
        <v>227</v>
      </c>
      <c r="E255" s="98" t="s">
        <v>225</v>
      </c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0"/>
      <c r="V255" s="128"/>
      <c r="W255" s="128"/>
      <c r="X255" s="128"/>
      <c r="Y255" s="128"/>
      <c r="Z255" s="120"/>
      <c r="AA255" s="129"/>
      <c r="AB255" s="129"/>
      <c r="AC255" s="129"/>
      <c r="AD255" s="129"/>
      <c r="AE255" s="119"/>
      <c r="AF255" s="119"/>
      <c r="AG255" s="153">
        <f t="shared" si="6"/>
        <v>0</v>
      </c>
      <c r="AH255" s="39"/>
      <c r="AI255" s="39"/>
    </row>
    <row r="256" spans="1:35" ht="16.5" thickTop="1" thickBot="1" x14ac:dyDescent="0.3">
      <c r="A256" s="98">
        <v>2022</v>
      </c>
      <c r="B256" s="98" t="s">
        <v>105</v>
      </c>
      <c r="C256" s="132" t="s">
        <v>153</v>
      </c>
      <c r="D256" s="98" t="s">
        <v>12</v>
      </c>
      <c r="E256" s="98" t="s">
        <v>148</v>
      </c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0"/>
      <c r="V256" s="128"/>
      <c r="W256" s="128"/>
      <c r="X256" s="128"/>
      <c r="Y256" s="128"/>
      <c r="Z256" s="120"/>
      <c r="AA256" s="129"/>
      <c r="AB256" s="129"/>
      <c r="AC256" s="129"/>
      <c r="AD256" s="129"/>
      <c r="AE256" s="119"/>
      <c r="AF256" s="119"/>
      <c r="AG256" s="153">
        <f t="shared" si="6"/>
        <v>0</v>
      </c>
      <c r="AH256" s="39"/>
      <c r="AI256" s="39"/>
    </row>
    <row r="257" spans="1:35" ht="16.5" thickTop="1" thickBot="1" x14ac:dyDescent="0.3">
      <c r="A257" s="98">
        <v>2022</v>
      </c>
      <c r="B257" s="98" t="s">
        <v>105</v>
      </c>
      <c r="C257" s="99" t="s">
        <v>154</v>
      </c>
      <c r="D257" s="98" t="s">
        <v>9</v>
      </c>
      <c r="E257" s="98" t="s">
        <v>149</v>
      </c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0"/>
      <c r="V257" s="128"/>
      <c r="W257" s="128"/>
      <c r="X257" s="128"/>
      <c r="Y257" s="128"/>
      <c r="Z257" s="120"/>
      <c r="AA257" s="129"/>
      <c r="AB257" s="129"/>
      <c r="AC257" s="129"/>
      <c r="AD257" s="129"/>
      <c r="AE257" s="119"/>
      <c r="AF257" s="119"/>
      <c r="AG257" s="153">
        <f t="shared" si="6"/>
        <v>0</v>
      </c>
      <c r="AH257" s="39"/>
      <c r="AI257" s="39"/>
    </row>
    <row r="258" spans="1:35" ht="16.5" thickTop="1" thickBot="1" x14ac:dyDescent="0.3">
      <c r="A258" s="98">
        <v>2022</v>
      </c>
      <c r="B258" s="98" t="s">
        <v>105</v>
      </c>
      <c r="C258" s="99" t="s">
        <v>155</v>
      </c>
      <c r="D258" s="98" t="s">
        <v>42</v>
      </c>
      <c r="E258" s="98" t="s">
        <v>150</v>
      </c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0"/>
      <c r="V258" s="128"/>
      <c r="W258" s="128"/>
      <c r="X258" s="128"/>
      <c r="Y258" s="128"/>
      <c r="Z258" s="120"/>
      <c r="AA258" s="129"/>
      <c r="AB258" s="129"/>
      <c r="AC258" s="129"/>
      <c r="AD258" s="129"/>
      <c r="AE258" s="119"/>
      <c r="AF258" s="119"/>
      <c r="AG258" s="153">
        <f t="shared" si="6"/>
        <v>0</v>
      </c>
      <c r="AH258" s="39"/>
      <c r="AI258" s="39"/>
    </row>
    <row r="259" spans="1:35" ht="16.5" thickTop="1" thickBot="1" x14ac:dyDescent="0.3">
      <c r="A259" s="98">
        <v>2022</v>
      </c>
      <c r="B259" s="98" t="s">
        <v>105</v>
      </c>
      <c r="C259" s="99" t="s">
        <v>156</v>
      </c>
      <c r="D259" s="98" t="s">
        <v>42</v>
      </c>
      <c r="E259" s="98" t="s">
        <v>151</v>
      </c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0"/>
      <c r="V259" s="128"/>
      <c r="W259" s="128"/>
      <c r="X259" s="128"/>
      <c r="Y259" s="128"/>
      <c r="Z259" s="120"/>
      <c r="AA259" s="129"/>
      <c r="AB259" s="129"/>
      <c r="AC259" s="129"/>
      <c r="AD259" s="129"/>
      <c r="AE259" s="119"/>
      <c r="AF259" s="119"/>
      <c r="AG259" s="153">
        <f t="shared" si="6"/>
        <v>0</v>
      </c>
      <c r="AH259" s="39"/>
      <c r="AI259" s="39"/>
    </row>
    <row r="260" spans="1:35" ht="16.5" thickTop="1" thickBot="1" x14ac:dyDescent="0.3">
      <c r="A260" s="98">
        <v>2022</v>
      </c>
      <c r="B260" s="98" t="s">
        <v>105</v>
      </c>
      <c r="C260" s="99" t="s">
        <v>157</v>
      </c>
      <c r="D260" s="98" t="s">
        <v>42</v>
      </c>
      <c r="E260" s="98" t="s">
        <v>152</v>
      </c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0"/>
      <c r="V260" s="128"/>
      <c r="W260" s="128"/>
      <c r="X260" s="128"/>
      <c r="Y260" s="128"/>
      <c r="Z260" s="120"/>
      <c r="AA260" s="129"/>
      <c r="AB260" s="129"/>
      <c r="AC260" s="129"/>
      <c r="AD260" s="129"/>
      <c r="AE260" s="119"/>
      <c r="AF260" s="119"/>
      <c r="AG260" s="153">
        <f t="shared" ref="AG260:AG306" si="7">+AA260-AB260-AC260-AD260-AE260-AF260</f>
        <v>0</v>
      </c>
      <c r="AH260" s="39"/>
      <c r="AI260" s="39"/>
    </row>
    <row r="261" spans="1:35" ht="16.5" thickTop="1" thickBot="1" x14ac:dyDescent="0.3">
      <c r="A261" s="98">
        <v>2022</v>
      </c>
      <c r="B261" s="98" t="s">
        <v>105</v>
      </c>
      <c r="C261" s="118">
        <v>44</v>
      </c>
      <c r="D261" s="98" t="s">
        <v>42</v>
      </c>
      <c r="E261" s="117" t="s">
        <v>158</v>
      </c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0"/>
      <c r="V261" s="128"/>
      <c r="W261" s="128"/>
      <c r="X261" s="128"/>
      <c r="Y261" s="128"/>
      <c r="Z261" s="120"/>
      <c r="AA261" s="129"/>
      <c r="AB261" s="129"/>
      <c r="AC261" s="129"/>
      <c r="AD261" s="129"/>
      <c r="AE261" s="119"/>
      <c r="AF261" s="119"/>
      <c r="AG261" s="153">
        <f t="shared" si="7"/>
        <v>0</v>
      </c>
      <c r="AH261" s="39"/>
      <c r="AI261" s="39"/>
    </row>
    <row r="262" spans="1:35" ht="16.5" thickTop="1" thickBot="1" x14ac:dyDescent="0.3">
      <c r="A262" s="98">
        <v>2022</v>
      </c>
      <c r="B262" s="98" t="s">
        <v>105</v>
      </c>
      <c r="C262" s="118">
        <v>45</v>
      </c>
      <c r="D262" s="98" t="s">
        <v>42</v>
      </c>
      <c r="E262" s="117" t="s">
        <v>159</v>
      </c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0"/>
      <c r="V262" s="128"/>
      <c r="W262" s="128"/>
      <c r="X262" s="128"/>
      <c r="Y262" s="128"/>
      <c r="Z262" s="120"/>
      <c r="AA262" s="129"/>
      <c r="AB262" s="129"/>
      <c r="AC262" s="129"/>
      <c r="AD262" s="129"/>
      <c r="AE262" s="119"/>
      <c r="AF262" s="119"/>
      <c r="AG262" s="153">
        <f t="shared" si="7"/>
        <v>0</v>
      </c>
      <c r="AH262" s="39"/>
      <c r="AI262" s="39"/>
    </row>
    <row r="263" spans="1:35" ht="16.5" thickTop="1" thickBot="1" x14ac:dyDescent="0.3">
      <c r="A263" s="98">
        <v>2022</v>
      </c>
      <c r="B263" s="98" t="s">
        <v>105</v>
      </c>
      <c r="C263" s="118">
        <v>46</v>
      </c>
      <c r="D263" s="98" t="s">
        <v>42</v>
      </c>
      <c r="E263" s="117" t="s">
        <v>160</v>
      </c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0"/>
      <c r="V263" s="128"/>
      <c r="W263" s="128"/>
      <c r="X263" s="128"/>
      <c r="Y263" s="128"/>
      <c r="Z263" s="120"/>
      <c r="AA263" s="129"/>
      <c r="AB263" s="129"/>
      <c r="AC263" s="129"/>
      <c r="AD263" s="129"/>
      <c r="AE263" s="119"/>
      <c r="AF263" s="119"/>
      <c r="AG263" s="153">
        <f t="shared" si="7"/>
        <v>0</v>
      </c>
      <c r="AH263" s="39"/>
      <c r="AI263" s="39"/>
    </row>
    <row r="264" spans="1:35" ht="16.5" thickTop="1" thickBot="1" x14ac:dyDescent="0.3">
      <c r="A264" s="98">
        <v>2022</v>
      </c>
      <c r="B264" s="98" t="s">
        <v>105</v>
      </c>
      <c r="C264" s="118">
        <v>47</v>
      </c>
      <c r="D264" s="97" t="s">
        <v>165</v>
      </c>
      <c r="E264" s="117" t="s">
        <v>161</v>
      </c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0"/>
      <c r="V264" s="128"/>
      <c r="W264" s="128"/>
      <c r="X264" s="128"/>
      <c r="Y264" s="128"/>
      <c r="Z264" s="120"/>
      <c r="AA264" s="129"/>
      <c r="AB264" s="129"/>
      <c r="AC264" s="129"/>
      <c r="AD264" s="129"/>
      <c r="AE264" s="119"/>
      <c r="AF264" s="119"/>
      <c r="AG264" s="153">
        <f t="shared" si="7"/>
        <v>0</v>
      </c>
      <c r="AH264" s="39"/>
      <c r="AI264" s="39"/>
    </row>
    <row r="265" spans="1:35" ht="16.5" thickTop="1" thickBot="1" x14ac:dyDescent="0.3">
      <c r="A265" s="98">
        <v>2022</v>
      </c>
      <c r="B265" s="98" t="s">
        <v>105</v>
      </c>
      <c r="C265" s="118">
        <v>48</v>
      </c>
      <c r="D265" s="97" t="s">
        <v>165</v>
      </c>
      <c r="E265" s="117" t="s">
        <v>162</v>
      </c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0"/>
      <c r="V265" s="128"/>
      <c r="W265" s="128"/>
      <c r="X265" s="128"/>
      <c r="Y265" s="128"/>
      <c r="Z265" s="120"/>
      <c r="AA265" s="129"/>
      <c r="AB265" s="129"/>
      <c r="AC265" s="129"/>
      <c r="AD265" s="129"/>
      <c r="AE265" s="119"/>
      <c r="AF265" s="119"/>
      <c r="AG265" s="153">
        <f t="shared" si="7"/>
        <v>0</v>
      </c>
      <c r="AH265" s="39"/>
      <c r="AI265" s="39"/>
    </row>
    <row r="266" spans="1:35" ht="16.5" thickTop="1" thickBot="1" x14ac:dyDescent="0.3">
      <c r="A266" s="98">
        <v>2022</v>
      </c>
      <c r="B266" s="98" t="s">
        <v>105</v>
      </c>
      <c r="C266" s="118">
        <v>50</v>
      </c>
      <c r="D266" s="97" t="s">
        <v>165</v>
      </c>
      <c r="E266" s="117" t="s">
        <v>164</v>
      </c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0"/>
      <c r="V266" s="128"/>
      <c r="W266" s="128"/>
      <c r="X266" s="128"/>
      <c r="Y266" s="128"/>
      <c r="Z266" s="120"/>
      <c r="AA266" s="129"/>
      <c r="AB266" s="129"/>
      <c r="AC266" s="129"/>
      <c r="AD266" s="129"/>
      <c r="AE266" s="119"/>
      <c r="AF266" s="119"/>
      <c r="AG266" s="153">
        <f t="shared" si="7"/>
        <v>0</v>
      </c>
      <c r="AH266" s="39"/>
      <c r="AI266" s="39"/>
    </row>
    <row r="267" spans="1:35" ht="16.5" thickTop="1" thickBot="1" x14ac:dyDescent="0.3">
      <c r="A267" s="98">
        <v>2022</v>
      </c>
      <c r="B267" s="98" t="s">
        <v>105</v>
      </c>
      <c r="C267" s="118">
        <v>51</v>
      </c>
      <c r="D267" s="97" t="s">
        <v>165</v>
      </c>
      <c r="E267" s="117" t="s">
        <v>166</v>
      </c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0"/>
      <c r="V267" s="128"/>
      <c r="W267" s="128"/>
      <c r="X267" s="128"/>
      <c r="Y267" s="128"/>
      <c r="Z267" s="120"/>
      <c r="AA267" s="129"/>
      <c r="AB267" s="129"/>
      <c r="AC267" s="129"/>
      <c r="AD267" s="129"/>
      <c r="AE267" s="119"/>
      <c r="AF267" s="119"/>
      <c r="AG267" s="153">
        <f t="shared" si="7"/>
        <v>0</v>
      </c>
      <c r="AH267" s="39"/>
      <c r="AI267" s="39"/>
    </row>
    <row r="268" spans="1:35" ht="16.5" thickTop="1" thickBot="1" x14ac:dyDescent="0.3">
      <c r="A268" s="98">
        <v>2022</v>
      </c>
      <c r="B268" s="98" t="s">
        <v>105</v>
      </c>
      <c r="C268" s="118">
        <v>52</v>
      </c>
      <c r="D268" s="97" t="s">
        <v>165</v>
      </c>
      <c r="E268" s="117" t="s">
        <v>167</v>
      </c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0"/>
      <c r="V268" s="128"/>
      <c r="W268" s="128"/>
      <c r="X268" s="128"/>
      <c r="Y268" s="128"/>
      <c r="Z268" s="120"/>
      <c r="AA268" s="129"/>
      <c r="AB268" s="129"/>
      <c r="AC268" s="129"/>
      <c r="AD268" s="129"/>
      <c r="AE268" s="119"/>
      <c r="AF268" s="119"/>
      <c r="AG268" s="153">
        <f t="shared" si="7"/>
        <v>0</v>
      </c>
      <c r="AH268" s="39"/>
      <c r="AI268" s="39"/>
    </row>
    <row r="269" spans="1:35" ht="16.5" thickTop="1" thickBot="1" x14ac:dyDescent="0.3">
      <c r="A269" s="98">
        <v>2022</v>
      </c>
      <c r="B269" s="98" t="s">
        <v>105</v>
      </c>
      <c r="C269" s="118">
        <v>53</v>
      </c>
      <c r="D269" s="97" t="s">
        <v>55</v>
      </c>
      <c r="E269" s="117" t="s">
        <v>56</v>
      </c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0"/>
      <c r="V269" s="128"/>
      <c r="W269" s="128"/>
      <c r="X269" s="128"/>
      <c r="Y269" s="128"/>
      <c r="Z269" s="120"/>
      <c r="AA269" s="129"/>
      <c r="AB269" s="129"/>
      <c r="AC269" s="129"/>
      <c r="AD269" s="129"/>
      <c r="AE269" s="119"/>
      <c r="AF269" s="119"/>
      <c r="AG269" s="153">
        <f t="shared" si="7"/>
        <v>0</v>
      </c>
      <c r="AH269" s="39"/>
      <c r="AI269" s="39"/>
    </row>
    <row r="270" spans="1:35" ht="16.5" thickTop="1" thickBot="1" x14ac:dyDescent="0.3">
      <c r="A270" s="98">
        <v>2022</v>
      </c>
      <c r="B270" s="98" t="s">
        <v>105</v>
      </c>
      <c r="C270" s="118" t="s">
        <v>170</v>
      </c>
      <c r="D270" s="97" t="s">
        <v>6</v>
      </c>
      <c r="E270" s="131" t="s">
        <v>168</v>
      </c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0"/>
      <c r="V270" s="128"/>
      <c r="W270" s="128"/>
      <c r="X270" s="128"/>
      <c r="Y270" s="128"/>
      <c r="Z270" s="120"/>
      <c r="AA270" s="129"/>
      <c r="AB270" s="129"/>
      <c r="AC270" s="129"/>
      <c r="AD270" s="129"/>
      <c r="AE270" s="119"/>
      <c r="AF270" s="119"/>
      <c r="AG270" s="153">
        <f t="shared" si="7"/>
        <v>0</v>
      </c>
      <c r="AH270" s="39"/>
      <c r="AI270" s="39"/>
    </row>
    <row r="271" spans="1:35" ht="16.5" thickTop="1" thickBot="1" x14ac:dyDescent="0.3">
      <c r="A271" s="98">
        <v>2022</v>
      </c>
      <c r="B271" s="98" t="s">
        <v>105</v>
      </c>
      <c r="C271" s="118" t="s">
        <v>171</v>
      </c>
      <c r="D271" s="97" t="s">
        <v>6</v>
      </c>
      <c r="E271" s="131" t="s">
        <v>169</v>
      </c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0"/>
      <c r="V271" s="128"/>
      <c r="W271" s="128"/>
      <c r="X271" s="128"/>
      <c r="Y271" s="128"/>
      <c r="Z271" s="120"/>
      <c r="AA271" s="129"/>
      <c r="AB271" s="129"/>
      <c r="AC271" s="129"/>
      <c r="AD271" s="129"/>
      <c r="AE271" s="119"/>
      <c r="AF271" s="119"/>
      <c r="AG271" s="153">
        <f t="shared" si="7"/>
        <v>0</v>
      </c>
      <c r="AH271" s="39"/>
      <c r="AI271" s="39"/>
    </row>
    <row r="272" spans="1:35" ht="16.5" thickTop="1" thickBot="1" x14ac:dyDescent="0.3">
      <c r="A272" s="98">
        <v>2022</v>
      </c>
      <c r="B272" s="98" t="s">
        <v>105</v>
      </c>
      <c r="C272" s="118">
        <v>65</v>
      </c>
      <c r="D272" s="97" t="s">
        <v>181</v>
      </c>
      <c r="E272" s="131" t="s">
        <v>195</v>
      </c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0"/>
      <c r="V272" s="128"/>
      <c r="W272" s="128"/>
      <c r="X272" s="128"/>
      <c r="Y272" s="128"/>
      <c r="Z272" s="120"/>
      <c r="AA272" s="129"/>
      <c r="AB272" s="129"/>
      <c r="AC272" s="129"/>
      <c r="AD272" s="129"/>
      <c r="AE272" s="119"/>
      <c r="AF272" s="119"/>
      <c r="AG272" s="153">
        <f t="shared" si="7"/>
        <v>0</v>
      </c>
      <c r="AH272" s="39"/>
      <c r="AI272" s="39"/>
    </row>
    <row r="273" spans="1:35" ht="16.5" thickTop="1" thickBot="1" x14ac:dyDescent="0.3">
      <c r="A273" s="98">
        <v>2022</v>
      </c>
      <c r="B273" s="98" t="s">
        <v>105</v>
      </c>
      <c r="C273" s="130">
        <v>69</v>
      </c>
      <c r="D273" s="104" t="s">
        <v>230</v>
      </c>
      <c r="E273" s="230" t="s">
        <v>231</v>
      </c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0"/>
      <c r="V273" s="128"/>
      <c r="W273" s="128"/>
      <c r="X273" s="128"/>
      <c r="Y273" s="128"/>
      <c r="Z273" s="120"/>
      <c r="AA273" s="129"/>
      <c r="AB273" s="129"/>
      <c r="AC273" s="129"/>
      <c r="AD273" s="129"/>
      <c r="AE273" s="129"/>
      <c r="AF273" s="129"/>
      <c r="AG273" s="153">
        <f t="shared" si="7"/>
        <v>0</v>
      </c>
      <c r="AH273" s="39"/>
      <c r="AI273" s="39"/>
    </row>
    <row r="274" spans="1:35" ht="16.5" thickTop="1" thickBot="1" x14ac:dyDescent="0.3">
      <c r="A274" s="98">
        <v>2022</v>
      </c>
      <c r="B274" s="126" t="s">
        <v>132</v>
      </c>
      <c r="C274" s="130" t="s">
        <v>8</v>
      </c>
      <c r="D274" s="126" t="s">
        <v>9</v>
      </c>
      <c r="E274" s="126" t="s">
        <v>10</v>
      </c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0"/>
      <c r="V274" s="128"/>
      <c r="W274" s="128"/>
      <c r="X274" s="128"/>
      <c r="Y274" s="128"/>
      <c r="Z274" s="120"/>
      <c r="AA274" s="129"/>
      <c r="AB274" s="129"/>
      <c r="AC274" s="129"/>
      <c r="AD274" s="129"/>
      <c r="AE274" s="136"/>
      <c r="AF274" s="129"/>
      <c r="AG274" s="153">
        <f t="shared" si="7"/>
        <v>0</v>
      </c>
      <c r="AH274" s="39"/>
      <c r="AI274" s="39"/>
    </row>
    <row r="275" spans="1:35" ht="16.5" thickTop="1" thickBot="1" x14ac:dyDescent="0.3">
      <c r="A275" s="98">
        <v>2022</v>
      </c>
      <c r="B275" s="98" t="s">
        <v>132</v>
      </c>
      <c r="C275" s="99" t="s">
        <v>11</v>
      </c>
      <c r="D275" s="98" t="s">
        <v>12</v>
      </c>
      <c r="E275" s="98" t="s">
        <v>13</v>
      </c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0"/>
      <c r="V275" s="128"/>
      <c r="W275" s="128"/>
      <c r="X275" s="128"/>
      <c r="Y275" s="128"/>
      <c r="Z275" s="120"/>
      <c r="AA275" s="129"/>
      <c r="AB275" s="129"/>
      <c r="AC275" s="129"/>
      <c r="AD275" s="129"/>
      <c r="AE275" s="129"/>
      <c r="AF275" s="129"/>
      <c r="AG275" s="153">
        <f t="shared" si="7"/>
        <v>0</v>
      </c>
      <c r="AH275" s="39"/>
      <c r="AI275" s="39"/>
    </row>
    <row r="276" spans="1:35" ht="16.5" thickTop="1" thickBot="1" x14ac:dyDescent="0.3">
      <c r="A276" s="98">
        <v>2022</v>
      </c>
      <c r="B276" s="98" t="s">
        <v>132</v>
      </c>
      <c r="C276" s="99" t="s">
        <v>82</v>
      </c>
      <c r="D276" s="98" t="s">
        <v>18</v>
      </c>
      <c r="E276" s="98" t="s">
        <v>19</v>
      </c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0"/>
      <c r="V276" s="128"/>
      <c r="W276" s="128"/>
      <c r="X276" s="128"/>
      <c r="Y276" s="128"/>
      <c r="Z276" s="120"/>
      <c r="AA276" s="129"/>
      <c r="AB276" s="129"/>
      <c r="AC276" s="129"/>
      <c r="AD276" s="129"/>
      <c r="AE276" s="129"/>
      <c r="AF276" s="129"/>
      <c r="AG276" s="153">
        <f t="shared" si="7"/>
        <v>0</v>
      </c>
      <c r="AH276" s="39"/>
      <c r="AI276" s="39"/>
    </row>
    <row r="277" spans="1:35" ht="16.5" thickTop="1" thickBot="1" x14ac:dyDescent="0.3">
      <c r="A277" s="98">
        <v>2022</v>
      </c>
      <c r="B277" s="98" t="s">
        <v>132</v>
      </c>
      <c r="C277" s="99" t="s">
        <v>24</v>
      </c>
      <c r="D277" s="98" t="s">
        <v>9</v>
      </c>
      <c r="E277" s="98" t="s">
        <v>25</v>
      </c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0"/>
      <c r="V277" s="128"/>
      <c r="W277" s="128"/>
      <c r="X277" s="128"/>
      <c r="Y277" s="128"/>
      <c r="Z277" s="120"/>
      <c r="AA277" s="129"/>
      <c r="AB277" s="129"/>
      <c r="AC277" s="129"/>
      <c r="AD277" s="129"/>
      <c r="AE277" s="129"/>
      <c r="AF277" s="129"/>
      <c r="AG277" s="153">
        <f t="shared" si="7"/>
        <v>0</v>
      </c>
      <c r="AH277" s="39"/>
      <c r="AI277" s="39"/>
    </row>
    <row r="278" spans="1:35" ht="16.5" thickTop="1" thickBot="1" x14ac:dyDescent="0.3">
      <c r="A278" s="98">
        <v>2022</v>
      </c>
      <c r="B278" s="98" t="s">
        <v>132</v>
      </c>
      <c r="C278" s="99" t="s">
        <v>84</v>
      </c>
      <c r="D278" s="98" t="s">
        <v>26</v>
      </c>
      <c r="E278" s="98" t="s">
        <v>27</v>
      </c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0"/>
      <c r="V278" s="128"/>
      <c r="W278" s="128"/>
      <c r="X278" s="128"/>
      <c r="Y278" s="128"/>
      <c r="Z278" s="120"/>
      <c r="AA278" s="129"/>
      <c r="AB278" s="129"/>
      <c r="AC278" s="129"/>
      <c r="AD278" s="129"/>
      <c r="AE278" s="129"/>
      <c r="AF278" s="129"/>
      <c r="AG278" s="153">
        <f t="shared" si="7"/>
        <v>0</v>
      </c>
      <c r="AH278" s="39"/>
      <c r="AI278" s="39"/>
    </row>
    <row r="279" spans="1:35" ht="16.5" thickTop="1" thickBot="1" x14ac:dyDescent="0.3">
      <c r="A279" s="98">
        <v>2022</v>
      </c>
      <c r="B279" s="98" t="s">
        <v>132</v>
      </c>
      <c r="C279" s="99" t="s">
        <v>89</v>
      </c>
      <c r="D279" s="98" t="s">
        <v>6</v>
      </c>
      <c r="E279" s="98" t="s">
        <v>37</v>
      </c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0"/>
      <c r="V279" s="128"/>
      <c r="W279" s="128"/>
      <c r="X279" s="128"/>
      <c r="Y279" s="128"/>
      <c r="Z279" s="120"/>
      <c r="AA279" s="129"/>
      <c r="AB279" s="129"/>
      <c r="AC279" s="129"/>
      <c r="AD279" s="129"/>
      <c r="AE279" s="129"/>
      <c r="AF279" s="129"/>
      <c r="AG279" s="153">
        <f t="shared" si="7"/>
        <v>0</v>
      </c>
      <c r="AH279" s="39"/>
      <c r="AI279" s="39"/>
    </row>
    <row r="280" spans="1:35" ht="16.5" thickTop="1" thickBot="1" x14ac:dyDescent="0.3">
      <c r="A280" s="98">
        <v>2022</v>
      </c>
      <c r="B280" s="98" t="s">
        <v>132</v>
      </c>
      <c r="C280" s="99" t="s">
        <v>46</v>
      </c>
      <c r="D280" s="98" t="s">
        <v>42</v>
      </c>
      <c r="E280" s="98" t="s">
        <v>47</v>
      </c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0"/>
      <c r="V280" s="128"/>
      <c r="W280" s="128"/>
      <c r="X280" s="128"/>
      <c r="Y280" s="128"/>
      <c r="Z280" s="120"/>
      <c r="AA280" s="129"/>
      <c r="AB280" s="129"/>
      <c r="AC280" s="129"/>
      <c r="AD280" s="129"/>
      <c r="AE280" s="129"/>
      <c r="AF280" s="129"/>
      <c r="AG280" s="153">
        <f t="shared" si="7"/>
        <v>0</v>
      </c>
      <c r="AH280" s="39"/>
      <c r="AI280" s="39"/>
    </row>
    <row r="281" spans="1:35" ht="16.5" thickTop="1" thickBot="1" x14ac:dyDescent="0.3">
      <c r="A281" s="98">
        <v>2022</v>
      </c>
      <c r="B281" s="98" t="s">
        <v>132</v>
      </c>
      <c r="C281" s="99" t="s">
        <v>90</v>
      </c>
      <c r="D281" s="98" t="s">
        <v>181</v>
      </c>
      <c r="E281" s="98" t="s">
        <v>49</v>
      </c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0"/>
      <c r="V281" s="128"/>
      <c r="W281" s="128"/>
      <c r="X281" s="128"/>
      <c r="Y281" s="128"/>
      <c r="Z281" s="120"/>
      <c r="AA281" s="129"/>
      <c r="AB281" s="129"/>
      <c r="AC281" s="129"/>
      <c r="AD281" s="129"/>
      <c r="AE281" s="129"/>
      <c r="AF281" s="129"/>
      <c r="AG281" s="153">
        <f t="shared" si="7"/>
        <v>0</v>
      </c>
      <c r="AH281" s="39"/>
      <c r="AI281" s="39"/>
    </row>
    <row r="282" spans="1:35" ht="16.5" thickTop="1" thickBot="1" x14ac:dyDescent="0.3">
      <c r="A282" s="98">
        <v>2022</v>
      </c>
      <c r="B282" s="98" t="s">
        <v>132</v>
      </c>
      <c r="C282" s="99" t="s">
        <v>51</v>
      </c>
      <c r="D282" s="98" t="s">
        <v>9</v>
      </c>
      <c r="E282" s="98" t="s">
        <v>52</v>
      </c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0"/>
      <c r="V282" s="128"/>
      <c r="W282" s="128"/>
      <c r="X282" s="128"/>
      <c r="Y282" s="128"/>
      <c r="Z282" s="120"/>
      <c r="AA282" s="129"/>
      <c r="AB282" s="129"/>
      <c r="AC282" s="129"/>
      <c r="AD282" s="129"/>
      <c r="AE282" s="129"/>
      <c r="AF282" s="129"/>
      <c r="AG282" s="153">
        <f t="shared" si="7"/>
        <v>0</v>
      </c>
      <c r="AH282" s="39"/>
      <c r="AI282" s="39"/>
    </row>
    <row r="283" spans="1:35" ht="16.5" thickTop="1" thickBot="1" x14ac:dyDescent="0.3">
      <c r="A283" s="98">
        <v>2022</v>
      </c>
      <c r="B283" s="98" t="s">
        <v>132</v>
      </c>
      <c r="C283" s="99" t="s">
        <v>91</v>
      </c>
      <c r="D283" s="98" t="s">
        <v>53</v>
      </c>
      <c r="E283" s="98" t="s">
        <v>54</v>
      </c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0"/>
      <c r="V283" s="128"/>
      <c r="W283" s="128"/>
      <c r="X283" s="128"/>
      <c r="Y283" s="128"/>
      <c r="Z283" s="120"/>
      <c r="AA283" s="129"/>
      <c r="AB283" s="129"/>
      <c r="AC283" s="129"/>
      <c r="AD283" s="129"/>
      <c r="AE283" s="129"/>
      <c r="AF283" s="129"/>
      <c r="AG283" s="153">
        <f t="shared" si="7"/>
        <v>0</v>
      </c>
      <c r="AH283" s="39"/>
      <c r="AI283" s="39"/>
    </row>
    <row r="284" spans="1:35" ht="16.5" thickTop="1" thickBot="1" x14ac:dyDescent="0.3">
      <c r="A284" s="98">
        <v>2022</v>
      </c>
      <c r="B284" s="98" t="s">
        <v>132</v>
      </c>
      <c r="C284" s="99" t="s">
        <v>92</v>
      </c>
      <c r="D284" s="98" t="s">
        <v>6</v>
      </c>
      <c r="E284" s="98" t="s">
        <v>61</v>
      </c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0"/>
      <c r="V284" s="128"/>
      <c r="W284" s="128"/>
      <c r="X284" s="128"/>
      <c r="Y284" s="128"/>
      <c r="Z284" s="120"/>
      <c r="AA284" s="129"/>
      <c r="AB284" s="129"/>
      <c r="AC284" s="129"/>
      <c r="AD284" s="129"/>
      <c r="AE284" s="129"/>
      <c r="AF284" s="129"/>
      <c r="AG284" s="153">
        <f t="shared" si="7"/>
        <v>0</v>
      </c>
      <c r="AH284" s="39"/>
      <c r="AI284" s="39"/>
    </row>
    <row r="285" spans="1:35" ht="16.5" thickTop="1" thickBot="1" x14ac:dyDescent="0.3">
      <c r="A285" s="98">
        <v>2022</v>
      </c>
      <c r="B285" s="98" t="s">
        <v>132</v>
      </c>
      <c r="C285" s="99" t="s">
        <v>93</v>
      </c>
      <c r="D285" s="98" t="s">
        <v>181</v>
      </c>
      <c r="E285" s="98" t="s">
        <v>62</v>
      </c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0"/>
      <c r="V285" s="128"/>
      <c r="W285" s="128"/>
      <c r="X285" s="128"/>
      <c r="Y285" s="128"/>
      <c r="Z285" s="120"/>
      <c r="AA285" s="129"/>
      <c r="AB285" s="129"/>
      <c r="AC285" s="129"/>
      <c r="AD285" s="129"/>
      <c r="AE285" s="129"/>
      <c r="AF285" s="129"/>
      <c r="AG285" s="153">
        <f t="shared" si="7"/>
        <v>0</v>
      </c>
      <c r="AH285" s="39"/>
      <c r="AI285" s="39"/>
    </row>
    <row r="286" spans="1:35" ht="16.5" thickTop="1" thickBot="1" x14ac:dyDescent="0.3">
      <c r="A286" s="98">
        <v>2022</v>
      </c>
      <c r="B286" s="98" t="s">
        <v>132</v>
      </c>
      <c r="C286" s="99" t="s">
        <v>135</v>
      </c>
      <c r="D286" s="98" t="s">
        <v>137</v>
      </c>
      <c r="E286" s="98" t="s">
        <v>139</v>
      </c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0"/>
      <c r="V286" s="128"/>
      <c r="W286" s="128"/>
      <c r="X286" s="128"/>
      <c r="Y286" s="128"/>
      <c r="Z286" s="120"/>
      <c r="AA286" s="129"/>
      <c r="AB286" s="129"/>
      <c r="AC286" s="129"/>
      <c r="AD286" s="129"/>
      <c r="AE286" s="129"/>
      <c r="AF286" s="129"/>
      <c r="AG286" s="153">
        <f t="shared" si="7"/>
        <v>0</v>
      </c>
      <c r="AH286" s="39"/>
      <c r="AI286" s="39"/>
    </row>
    <row r="287" spans="1:35" ht="16.5" thickTop="1" thickBot="1" x14ac:dyDescent="0.3">
      <c r="A287" s="98">
        <v>2022</v>
      </c>
      <c r="B287" s="98" t="s">
        <v>132</v>
      </c>
      <c r="C287" s="99" t="s">
        <v>204</v>
      </c>
      <c r="D287" s="98" t="s">
        <v>0</v>
      </c>
      <c r="E287" s="98" t="s">
        <v>203</v>
      </c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0"/>
      <c r="V287" s="128"/>
      <c r="W287" s="128"/>
      <c r="X287" s="128"/>
      <c r="Y287" s="128"/>
      <c r="Z287" s="120"/>
      <c r="AA287" s="129"/>
      <c r="AB287" s="129"/>
      <c r="AC287" s="129"/>
      <c r="AD287" s="129"/>
      <c r="AE287" s="129"/>
      <c r="AF287" s="129"/>
      <c r="AG287" s="153">
        <f t="shared" si="7"/>
        <v>0</v>
      </c>
      <c r="AH287" s="39"/>
      <c r="AI287" s="39"/>
    </row>
    <row r="288" spans="1:35" ht="16.5" thickTop="1" thickBot="1" x14ac:dyDescent="0.3">
      <c r="A288" s="98">
        <v>2022</v>
      </c>
      <c r="B288" s="98" t="s">
        <v>132</v>
      </c>
      <c r="C288" s="99" t="s">
        <v>228</v>
      </c>
      <c r="D288" s="98" t="s">
        <v>4</v>
      </c>
      <c r="E288" s="98" t="s">
        <v>226</v>
      </c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0"/>
      <c r="V288" s="128"/>
      <c r="W288" s="128"/>
      <c r="X288" s="128"/>
      <c r="Y288" s="128"/>
      <c r="Z288" s="120"/>
      <c r="AA288" s="129"/>
      <c r="AB288" s="129"/>
      <c r="AC288" s="129"/>
      <c r="AD288" s="129"/>
      <c r="AE288" s="129"/>
      <c r="AF288" s="129"/>
      <c r="AG288" s="153">
        <f t="shared" si="7"/>
        <v>0</v>
      </c>
      <c r="AH288" s="39"/>
      <c r="AI288" s="39"/>
    </row>
    <row r="289" spans="1:35" ht="16.5" thickTop="1" thickBot="1" x14ac:dyDescent="0.3">
      <c r="A289" s="98">
        <v>2022</v>
      </c>
      <c r="B289" s="98" t="s">
        <v>132</v>
      </c>
      <c r="C289" s="99" t="s">
        <v>229</v>
      </c>
      <c r="D289" s="98" t="s">
        <v>227</v>
      </c>
      <c r="E289" s="98" t="s">
        <v>225</v>
      </c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0"/>
      <c r="V289" s="128"/>
      <c r="W289" s="128"/>
      <c r="X289" s="128"/>
      <c r="Y289" s="128"/>
      <c r="Z289" s="120"/>
      <c r="AA289" s="129"/>
      <c r="AB289" s="129"/>
      <c r="AC289" s="129"/>
      <c r="AD289" s="129"/>
      <c r="AE289" s="129"/>
      <c r="AF289" s="129"/>
      <c r="AG289" s="153">
        <f t="shared" si="7"/>
        <v>0</v>
      </c>
      <c r="AH289" s="39"/>
      <c r="AI289" s="39"/>
    </row>
    <row r="290" spans="1:35" ht="16.5" thickTop="1" thickBot="1" x14ac:dyDescent="0.3">
      <c r="A290" s="98">
        <v>2022</v>
      </c>
      <c r="B290" s="98" t="s">
        <v>132</v>
      </c>
      <c r="C290" s="132" t="s">
        <v>153</v>
      </c>
      <c r="D290" s="98" t="s">
        <v>12</v>
      </c>
      <c r="E290" s="98" t="s">
        <v>148</v>
      </c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0"/>
      <c r="V290" s="128"/>
      <c r="W290" s="128"/>
      <c r="X290" s="128"/>
      <c r="Y290" s="128"/>
      <c r="Z290" s="120"/>
      <c r="AA290" s="129"/>
      <c r="AB290" s="129"/>
      <c r="AC290" s="129"/>
      <c r="AD290" s="129"/>
      <c r="AE290" s="119"/>
      <c r="AF290" s="119"/>
      <c r="AG290" s="153">
        <f t="shared" si="7"/>
        <v>0</v>
      </c>
      <c r="AH290" s="39"/>
      <c r="AI290" s="39"/>
    </row>
    <row r="291" spans="1:35" ht="16.5" thickTop="1" thickBot="1" x14ac:dyDescent="0.3">
      <c r="A291" s="98">
        <v>2022</v>
      </c>
      <c r="B291" s="98" t="s">
        <v>132</v>
      </c>
      <c r="C291" s="99" t="s">
        <v>154</v>
      </c>
      <c r="D291" s="98" t="s">
        <v>9</v>
      </c>
      <c r="E291" s="98" t="s">
        <v>149</v>
      </c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0"/>
      <c r="V291" s="128"/>
      <c r="W291" s="128"/>
      <c r="X291" s="128"/>
      <c r="Y291" s="128"/>
      <c r="Z291" s="120"/>
      <c r="AA291" s="129"/>
      <c r="AB291" s="129"/>
      <c r="AC291" s="129"/>
      <c r="AD291" s="129"/>
      <c r="AE291" s="119"/>
      <c r="AF291" s="119"/>
      <c r="AG291" s="153">
        <f t="shared" si="7"/>
        <v>0</v>
      </c>
      <c r="AH291" s="39"/>
      <c r="AI291" s="39"/>
    </row>
    <row r="292" spans="1:35" ht="16.5" thickTop="1" thickBot="1" x14ac:dyDescent="0.3">
      <c r="A292" s="98">
        <v>2022</v>
      </c>
      <c r="B292" s="98" t="s">
        <v>132</v>
      </c>
      <c r="C292" s="99" t="s">
        <v>155</v>
      </c>
      <c r="D292" s="98" t="s">
        <v>42</v>
      </c>
      <c r="E292" s="98" t="s">
        <v>150</v>
      </c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0"/>
      <c r="V292" s="128"/>
      <c r="W292" s="128"/>
      <c r="X292" s="128"/>
      <c r="Y292" s="128"/>
      <c r="Z292" s="120"/>
      <c r="AA292" s="129"/>
      <c r="AB292" s="129"/>
      <c r="AC292" s="129"/>
      <c r="AD292" s="129"/>
      <c r="AE292" s="119"/>
      <c r="AF292" s="119"/>
      <c r="AG292" s="153">
        <f t="shared" si="7"/>
        <v>0</v>
      </c>
      <c r="AH292" s="39"/>
      <c r="AI292" s="39"/>
    </row>
    <row r="293" spans="1:35" ht="16.5" thickTop="1" thickBot="1" x14ac:dyDescent="0.3">
      <c r="A293" s="98">
        <v>2022</v>
      </c>
      <c r="B293" s="98" t="s">
        <v>132</v>
      </c>
      <c r="C293" s="99" t="s">
        <v>156</v>
      </c>
      <c r="D293" s="98" t="s">
        <v>42</v>
      </c>
      <c r="E293" s="98" t="s">
        <v>151</v>
      </c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0"/>
      <c r="V293" s="128"/>
      <c r="W293" s="128"/>
      <c r="X293" s="128"/>
      <c r="Y293" s="128"/>
      <c r="Z293" s="120"/>
      <c r="AA293" s="129"/>
      <c r="AB293" s="129"/>
      <c r="AC293" s="129"/>
      <c r="AD293" s="129"/>
      <c r="AE293" s="119"/>
      <c r="AF293" s="119"/>
      <c r="AG293" s="153">
        <f t="shared" si="7"/>
        <v>0</v>
      </c>
      <c r="AH293" s="39"/>
      <c r="AI293" s="39"/>
    </row>
    <row r="294" spans="1:35" ht="16.5" thickTop="1" thickBot="1" x14ac:dyDescent="0.3">
      <c r="A294" s="98">
        <v>2022</v>
      </c>
      <c r="B294" s="98" t="s">
        <v>132</v>
      </c>
      <c r="C294" s="99" t="s">
        <v>157</v>
      </c>
      <c r="D294" s="98" t="s">
        <v>42</v>
      </c>
      <c r="E294" s="98" t="s">
        <v>152</v>
      </c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0"/>
      <c r="V294" s="128"/>
      <c r="W294" s="128"/>
      <c r="X294" s="128"/>
      <c r="Y294" s="128"/>
      <c r="Z294" s="120"/>
      <c r="AA294" s="129"/>
      <c r="AB294" s="129"/>
      <c r="AC294" s="129"/>
      <c r="AD294" s="129"/>
      <c r="AE294" s="119"/>
      <c r="AF294" s="119"/>
      <c r="AG294" s="153">
        <f t="shared" si="7"/>
        <v>0</v>
      </c>
      <c r="AH294" s="39"/>
      <c r="AI294" s="39"/>
    </row>
    <row r="295" spans="1:35" ht="16.5" thickTop="1" thickBot="1" x14ac:dyDescent="0.3">
      <c r="A295" s="98">
        <v>2022</v>
      </c>
      <c r="B295" s="98" t="s">
        <v>132</v>
      </c>
      <c r="C295" s="118">
        <v>44</v>
      </c>
      <c r="D295" s="98" t="s">
        <v>42</v>
      </c>
      <c r="E295" s="117" t="s">
        <v>158</v>
      </c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0"/>
      <c r="V295" s="128"/>
      <c r="W295" s="128"/>
      <c r="X295" s="128"/>
      <c r="Y295" s="128"/>
      <c r="Z295" s="120"/>
      <c r="AA295" s="129"/>
      <c r="AB295" s="129"/>
      <c r="AC295" s="129"/>
      <c r="AD295" s="129"/>
      <c r="AE295" s="119"/>
      <c r="AF295" s="119"/>
      <c r="AG295" s="153">
        <f t="shared" si="7"/>
        <v>0</v>
      </c>
      <c r="AH295" s="39"/>
      <c r="AI295" s="39"/>
    </row>
    <row r="296" spans="1:35" ht="16.5" thickTop="1" thickBot="1" x14ac:dyDescent="0.3">
      <c r="A296" s="98">
        <v>2022</v>
      </c>
      <c r="B296" s="98" t="s">
        <v>132</v>
      </c>
      <c r="C296" s="118">
        <v>45</v>
      </c>
      <c r="D296" s="98" t="s">
        <v>42</v>
      </c>
      <c r="E296" s="117" t="s">
        <v>159</v>
      </c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0"/>
      <c r="V296" s="128"/>
      <c r="W296" s="128"/>
      <c r="X296" s="128"/>
      <c r="Y296" s="128"/>
      <c r="Z296" s="120"/>
      <c r="AA296" s="129"/>
      <c r="AB296" s="129"/>
      <c r="AC296" s="129"/>
      <c r="AD296" s="129"/>
      <c r="AE296" s="119"/>
      <c r="AF296" s="119"/>
      <c r="AG296" s="153">
        <f t="shared" si="7"/>
        <v>0</v>
      </c>
      <c r="AH296" s="39"/>
      <c r="AI296" s="39"/>
    </row>
    <row r="297" spans="1:35" ht="16.5" thickTop="1" thickBot="1" x14ac:dyDescent="0.3">
      <c r="A297" s="98">
        <v>2022</v>
      </c>
      <c r="B297" s="98" t="s">
        <v>132</v>
      </c>
      <c r="C297" s="118">
        <v>46</v>
      </c>
      <c r="D297" s="98" t="s">
        <v>42</v>
      </c>
      <c r="E297" s="117" t="s">
        <v>160</v>
      </c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0"/>
      <c r="V297" s="128"/>
      <c r="W297" s="128"/>
      <c r="X297" s="128"/>
      <c r="Y297" s="128"/>
      <c r="Z297" s="120"/>
      <c r="AA297" s="129"/>
      <c r="AB297" s="129"/>
      <c r="AC297" s="129"/>
      <c r="AD297" s="129"/>
      <c r="AE297" s="119"/>
      <c r="AF297" s="119"/>
      <c r="AG297" s="153">
        <f t="shared" si="7"/>
        <v>0</v>
      </c>
      <c r="AH297" s="39"/>
      <c r="AI297" s="39"/>
    </row>
    <row r="298" spans="1:35" ht="16.5" thickTop="1" thickBot="1" x14ac:dyDescent="0.3">
      <c r="A298" s="98">
        <v>2022</v>
      </c>
      <c r="B298" s="98" t="s">
        <v>132</v>
      </c>
      <c r="C298" s="118">
        <v>47</v>
      </c>
      <c r="D298" s="97" t="s">
        <v>165</v>
      </c>
      <c r="E298" s="117" t="s">
        <v>161</v>
      </c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0"/>
      <c r="V298" s="128"/>
      <c r="W298" s="128"/>
      <c r="X298" s="128"/>
      <c r="Y298" s="128"/>
      <c r="Z298" s="120"/>
      <c r="AA298" s="129"/>
      <c r="AB298" s="129"/>
      <c r="AC298" s="129"/>
      <c r="AD298" s="129"/>
      <c r="AE298" s="119"/>
      <c r="AF298" s="119"/>
      <c r="AG298" s="153">
        <f t="shared" si="7"/>
        <v>0</v>
      </c>
      <c r="AH298" s="39"/>
      <c r="AI298" s="39"/>
    </row>
    <row r="299" spans="1:35" ht="16.5" thickTop="1" thickBot="1" x14ac:dyDescent="0.3">
      <c r="A299" s="98">
        <v>2022</v>
      </c>
      <c r="B299" s="98" t="s">
        <v>132</v>
      </c>
      <c r="C299" s="118">
        <v>48</v>
      </c>
      <c r="D299" s="97" t="s">
        <v>165</v>
      </c>
      <c r="E299" s="117" t="s">
        <v>162</v>
      </c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0"/>
      <c r="V299" s="128"/>
      <c r="W299" s="128"/>
      <c r="X299" s="128"/>
      <c r="Y299" s="128"/>
      <c r="Z299" s="120"/>
      <c r="AA299" s="129"/>
      <c r="AB299" s="129"/>
      <c r="AC299" s="129"/>
      <c r="AD299" s="129"/>
      <c r="AE299" s="119"/>
      <c r="AF299" s="119"/>
      <c r="AG299" s="153">
        <f t="shared" si="7"/>
        <v>0</v>
      </c>
      <c r="AH299" s="39"/>
      <c r="AI299" s="39"/>
    </row>
    <row r="300" spans="1:35" ht="16.5" thickTop="1" thickBot="1" x14ac:dyDescent="0.3">
      <c r="A300" s="98">
        <v>2022</v>
      </c>
      <c r="B300" s="98" t="s">
        <v>132</v>
      </c>
      <c r="C300" s="118">
        <v>50</v>
      </c>
      <c r="D300" s="97" t="s">
        <v>165</v>
      </c>
      <c r="E300" s="117" t="s">
        <v>164</v>
      </c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0"/>
      <c r="V300" s="128"/>
      <c r="W300" s="128"/>
      <c r="X300" s="128"/>
      <c r="Y300" s="128"/>
      <c r="Z300" s="120"/>
      <c r="AA300" s="129"/>
      <c r="AB300" s="129"/>
      <c r="AC300" s="129"/>
      <c r="AD300" s="129"/>
      <c r="AE300" s="119"/>
      <c r="AF300" s="119"/>
      <c r="AG300" s="153">
        <f t="shared" si="7"/>
        <v>0</v>
      </c>
      <c r="AH300" s="39"/>
      <c r="AI300" s="39"/>
    </row>
    <row r="301" spans="1:35" ht="16.5" thickTop="1" thickBot="1" x14ac:dyDescent="0.3">
      <c r="A301" s="98">
        <v>2022</v>
      </c>
      <c r="B301" s="98" t="s">
        <v>132</v>
      </c>
      <c r="C301" s="118">
        <v>51</v>
      </c>
      <c r="D301" s="97" t="s">
        <v>165</v>
      </c>
      <c r="E301" s="117" t="s">
        <v>166</v>
      </c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0"/>
      <c r="V301" s="128"/>
      <c r="W301" s="128"/>
      <c r="X301" s="128"/>
      <c r="Y301" s="128"/>
      <c r="Z301" s="120"/>
      <c r="AA301" s="129"/>
      <c r="AB301" s="129"/>
      <c r="AC301" s="129"/>
      <c r="AD301" s="129"/>
      <c r="AE301" s="119"/>
      <c r="AF301" s="119"/>
      <c r="AG301" s="153">
        <f t="shared" si="7"/>
        <v>0</v>
      </c>
      <c r="AH301" s="39"/>
      <c r="AI301" s="39"/>
    </row>
    <row r="302" spans="1:35" ht="16.5" thickTop="1" thickBot="1" x14ac:dyDescent="0.3">
      <c r="A302" s="98">
        <v>2022</v>
      </c>
      <c r="B302" s="98" t="s">
        <v>132</v>
      </c>
      <c r="C302" s="118">
        <v>52</v>
      </c>
      <c r="D302" s="97" t="s">
        <v>165</v>
      </c>
      <c r="E302" s="117" t="s">
        <v>167</v>
      </c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0"/>
      <c r="V302" s="128"/>
      <c r="W302" s="128"/>
      <c r="X302" s="128"/>
      <c r="Y302" s="128"/>
      <c r="Z302" s="120"/>
      <c r="AA302" s="129"/>
      <c r="AB302" s="129"/>
      <c r="AC302" s="129"/>
      <c r="AD302" s="129"/>
      <c r="AE302" s="119"/>
      <c r="AF302" s="119"/>
      <c r="AG302" s="153">
        <f t="shared" si="7"/>
        <v>0</v>
      </c>
      <c r="AH302" s="39"/>
      <c r="AI302" s="39"/>
    </row>
    <row r="303" spans="1:35" ht="16.5" thickTop="1" thickBot="1" x14ac:dyDescent="0.3">
      <c r="A303" s="98">
        <v>2022</v>
      </c>
      <c r="B303" s="98" t="s">
        <v>132</v>
      </c>
      <c r="C303" s="118">
        <v>53</v>
      </c>
      <c r="D303" s="97" t="s">
        <v>55</v>
      </c>
      <c r="E303" s="117" t="s">
        <v>56</v>
      </c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0"/>
      <c r="V303" s="128"/>
      <c r="W303" s="128"/>
      <c r="X303" s="128"/>
      <c r="Y303" s="128"/>
      <c r="Z303" s="120"/>
      <c r="AA303" s="129"/>
      <c r="AB303" s="129"/>
      <c r="AC303" s="129"/>
      <c r="AD303" s="129"/>
      <c r="AE303" s="119"/>
      <c r="AF303" s="119"/>
      <c r="AG303" s="153">
        <f t="shared" si="7"/>
        <v>0</v>
      </c>
      <c r="AH303" s="39"/>
      <c r="AI303" s="39"/>
    </row>
    <row r="304" spans="1:35" ht="16.5" thickTop="1" thickBot="1" x14ac:dyDescent="0.3">
      <c r="A304" s="98">
        <v>2022</v>
      </c>
      <c r="B304" s="98" t="s">
        <v>132</v>
      </c>
      <c r="C304" s="118" t="s">
        <v>170</v>
      </c>
      <c r="D304" s="97" t="s">
        <v>6</v>
      </c>
      <c r="E304" s="131" t="s">
        <v>168</v>
      </c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0"/>
      <c r="V304" s="128"/>
      <c r="W304" s="128"/>
      <c r="X304" s="128"/>
      <c r="Y304" s="128"/>
      <c r="Z304" s="120"/>
      <c r="AA304" s="129"/>
      <c r="AB304" s="129"/>
      <c r="AC304" s="129"/>
      <c r="AD304" s="129"/>
      <c r="AE304" s="119"/>
      <c r="AF304" s="119"/>
      <c r="AG304" s="153">
        <f t="shared" si="7"/>
        <v>0</v>
      </c>
      <c r="AH304" s="39"/>
      <c r="AI304" s="39"/>
    </row>
    <row r="305" spans="1:35" ht="16.5" thickTop="1" thickBot="1" x14ac:dyDescent="0.3">
      <c r="A305" s="98">
        <v>2022</v>
      </c>
      <c r="B305" s="98" t="s">
        <v>132</v>
      </c>
      <c r="C305" s="118" t="s">
        <v>171</v>
      </c>
      <c r="D305" s="97" t="s">
        <v>6</v>
      </c>
      <c r="E305" s="131" t="s">
        <v>169</v>
      </c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0"/>
      <c r="V305" s="128"/>
      <c r="W305" s="128"/>
      <c r="X305" s="128"/>
      <c r="Y305" s="128"/>
      <c r="Z305" s="120"/>
      <c r="AA305" s="129"/>
      <c r="AB305" s="129"/>
      <c r="AC305" s="129"/>
      <c r="AD305" s="129"/>
      <c r="AE305" s="119"/>
      <c r="AF305" s="119"/>
      <c r="AG305" s="153">
        <f t="shared" si="7"/>
        <v>0</v>
      </c>
      <c r="AH305" s="39"/>
      <c r="AI305" s="39"/>
    </row>
    <row r="306" spans="1:35" ht="16.5" thickTop="1" thickBot="1" x14ac:dyDescent="0.3">
      <c r="A306" s="98">
        <v>2022</v>
      </c>
      <c r="B306" s="98" t="s">
        <v>132</v>
      </c>
      <c r="C306" s="118">
        <v>65</v>
      </c>
      <c r="D306" s="97" t="s">
        <v>181</v>
      </c>
      <c r="E306" s="131" t="s">
        <v>195</v>
      </c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0"/>
      <c r="V306" s="128"/>
      <c r="W306" s="128"/>
      <c r="X306" s="128"/>
      <c r="Y306" s="128"/>
      <c r="Z306" s="120"/>
      <c r="AA306" s="129"/>
      <c r="AB306" s="129"/>
      <c r="AC306" s="129"/>
      <c r="AD306" s="129"/>
      <c r="AE306" s="119"/>
      <c r="AF306" s="119"/>
      <c r="AG306" s="153">
        <f t="shared" si="7"/>
        <v>0</v>
      </c>
      <c r="AH306" s="39"/>
      <c r="AI306" s="39"/>
    </row>
    <row r="307" spans="1:35" ht="16.5" thickTop="1" thickBot="1" x14ac:dyDescent="0.3">
      <c r="A307" s="98">
        <v>2022</v>
      </c>
      <c r="B307" s="126" t="s">
        <v>132</v>
      </c>
      <c r="C307" s="130">
        <v>69</v>
      </c>
      <c r="D307" s="104" t="s">
        <v>230</v>
      </c>
      <c r="E307" s="230" t="s">
        <v>231</v>
      </c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0"/>
      <c r="V307" s="128"/>
      <c r="W307" s="128"/>
      <c r="X307" s="128"/>
      <c r="Y307" s="128"/>
      <c r="Z307" s="120"/>
      <c r="AA307" s="129"/>
      <c r="AB307" s="129"/>
      <c r="AC307" s="129"/>
      <c r="AD307" s="129"/>
      <c r="AE307" s="129"/>
      <c r="AF307" s="129"/>
      <c r="AG307" s="153">
        <f t="shared" ref="AG307:AG360" si="8">+AA307-AB307-AC307-AD307-AE307-AF307</f>
        <v>0</v>
      </c>
      <c r="AH307" s="39"/>
      <c r="AI307" s="39"/>
    </row>
    <row r="308" spans="1:35" ht="16.5" thickTop="1" thickBot="1" x14ac:dyDescent="0.3">
      <c r="A308" s="98">
        <v>2022</v>
      </c>
      <c r="B308" s="134" t="s">
        <v>133</v>
      </c>
      <c r="C308" s="135" t="s">
        <v>8</v>
      </c>
      <c r="D308" s="134" t="s">
        <v>9</v>
      </c>
      <c r="E308" s="134" t="s">
        <v>10</v>
      </c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0"/>
      <c r="V308" s="128"/>
      <c r="W308" s="128"/>
      <c r="X308" s="128"/>
      <c r="Y308" s="128"/>
      <c r="Z308" s="120"/>
      <c r="AA308" s="129"/>
      <c r="AB308" s="129"/>
      <c r="AC308" s="129"/>
      <c r="AD308" s="129"/>
      <c r="AE308" s="136"/>
      <c r="AF308" s="136"/>
      <c r="AG308" s="153">
        <f t="shared" si="8"/>
        <v>0</v>
      </c>
      <c r="AH308" s="137"/>
      <c r="AI308" s="137"/>
    </row>
    <row r="309" spans="1:35" ht="16.5" thickTop="1" thickBot="1" x14ac:dyDescent="0.3">
      <c r="A309" s="98">
        <v>2022</v>
      </c>
      <c r="B309" s="98" t="s">
        <v>133</v>
      </c>
      <c r="C309" s="99" t="s">
        <v>11</v>
      </c>
      <c r="D309" s="98" t="s">
        <v>12</v>
      </c>
      <c r="E309" s="98" t="s">
        <v>13</v>
      </c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0"/>
      <c r="V309" s="128"/>
      <c r="W309" s="128"/>
      <c r="X309" s="128"/>
      <c r="Y309" s="128"/>
      <c r="Z309" s="120"/>
      <c r="AA309" s="129"/>
      <c r="AB309" s="129"/>
      <c r="AC309" s="129"/>
      <c r="AD309" s="129"/>
      <c r="AE309" s="119"/>
      <c r="AF309" s="136"/>
      <c r="AG309" s="153">
        <f t="shared" si="8"/>
        <v>0</v>
      </c>
      <c r="AH309" s="39"/>
      <c r="AI309" s="39"/>
    </row>
    <row r="310" spans="1:35" ht="16.5" thickTop="1" thickBot="1" x14ac:dyDescent="0.3">
      <c r="A310" s="98">
        <v>2022</v>
      </c>
      <c r="B310" s="98" t="s">
        <v>133</v>
      </c>
      <c r="C310" s="99" t="s">
        <v>82</v>
      </c>
      <c r="D310" s="98" t="s">
        <v>18</v>
      </c>
      <c r="E310" s="98" t="s">
        <v>19</v>
      </c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0"/>
      <c r="V310" s="128"/>
      <c r="W310" s="128"/>
      <c r="X310" s="128"/>
      <c r="Y310" s="128"/>
      <c r="Z310" s="120"/>
      <c r="AA310" s="129"/>
      <c r="AB310" s="129"/>
      <c r="AC310" s="129"/>
      <c r="AD310" s="129"/>
      <c r="AE310" s="119"/>
      <c r="AF310" s="136"/>
      <c r="AG310" s="153">
        <f t="shared" si="8"/>
        <v>0</v>
      </c>
      <c r="AH310" s="39"/>
      <c r="AI310" s="39"/>
    </row>
    <row r="311" spans="1:35" ht="16.5" thickTop="1" thickBot="1" x14ac:dyDescent="0.3">
      <c r="A311" s="98">
        <v>2022</v>
      </c>
      <c r="B311" s="98" t="s">
        <v>133</v>
      </c>
      <c r="C311" s="99" t="s">
        <v>24</v>
      </c>
      <c r="D311" s="98" t="s">
        <v>9</v>
      </c>
      <c r="E311" s="98" t="s">
        <v>25</v>
      </c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0"/>
      <c r="V311" s="128"/>
      <c r="W311" s="128"/>
      <c r="X311" s="128"/>
      <c r="Y311" s="128"/>
      <c r="Z311" s="120"/>
      <c r="AA311" s="129"/>
      <c r="AB311" s="129"/>
      <c r="AC311" s="129"/>
      <c r="AD311" s="129"/>
      <c r="AE311" s="119"/>
      <c r="AF311" s="136"/>
      <c r="AG311" s="153">
        <f t="shared" si="8"/>
        <v>0</v>
      </c>
      <c r="AH311" s="39"/>
      <c r="AI311" s="39"/>
    </row>
    <row r="312" spans="1:35" ht="16.5" thickTop="1" thickBot="1" x14ac:dyDescent="0.3">
      <c r="A312" s="98">
        <v>2022</v>
      </c>
      <c r="B312" s="98" t="s">
        <v>133</v>
      </c>
      <c r="C312" s="99" t="s">
        <v>84</v>
      </c>
      <c r="D312" s="98" t="s">
        <v>26</v>
      </c>
      <c r="E312" s="98" t="s">
        <v>27</v>
      </c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0"/>
      <c r="V312" s="128"/>
      <c r="W312" s="128"/>
      <c r="X312" s="128"/>
      <c r="Y312" s="128"/>
      <c r="Z312" s="120"/>
      <c r="AA312" s="129"/>
      <c r="AB312" s="129"/>
      <c r="AC312" s="129"/>
      <c r="AD312" s="129"/>
      <c r="AE312" s="119"/>
      <c r="AF312" s="136"/>
      <c r="AG312" s="153">
        <f t="shared" si="8"/>
        <v>0</v>
      </c>
      <c r="AH312" s="39"/>
      <c r="AI312" s="39"/>
    </row>
    <row r="313" spans="1:35" ht="16.5" thickTop="1" thickBot="1" x14ac:dyDescent="0.3">
      <c r="A313" s="98">
        <v>2022</v>
      </c>
      <c r="B313" s="98" t="s">
        <v>133</v>
      </c>
      <c r="C313" s="99" t="s">
        <v>89</v>
      </c>
      <c r="D313" s="98" t="s">
        <v>6</v>
      </c>
      <c r="E313" s="98" t="s">
        <v>37</v>
      </c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0"/>
      <c r="V313" s="128"/>
      <c r="W313" s="128"/>
      <c r="X313" s="128"/>
      <c r="Y313" s="128"/>
      <c r="Z313" s="120"/>
      <c r="AA313" s="129"/>
      <c r="AB313" s="129"/>
      <c r="AC313" s="129"/>
      <c r="AD313" s="129"/>
      <c r="AE313" s="119"/>
      <c r="AF313" s="136"/>
      <c r="AG313" s="153">
        <f t="shared" si="8"/>
        <v>0</v>
      </c>
      <c r="AH313" s="39"/>
      <c r="AI313" s="39"/>
    </row>
    <row r="314" spans="1:35" ht="16.5" thickTop="1" thickBot="1" x14ac:dyDescent="0.3">
      <c r="A314" s="98">
        <v>2022</v>
      </c>
      <c r="B314" s="98" t="s">
        <v>133</v>
      </c>
      <c r="C314" s="99" t="s">
        <v>46</v>
      </c>
      <c r="D314" s="98" t="s">
        <v>42</v>
      </c>
      <c r="E314" s="98" t="s">
        <v>47</v>
      </c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0"/>
      <c r="V314" s="128"/>
      <c r="W314" s="128"/>
      <c r="X314" s="128"/>
      <c r="Y314" s="128"/>
      <c r="Z314" s="120"/>
      <c r="AA314" s="129"/>
      <c r="AB314" s="129"/>
      <c r="AC314" s="129"/>
      <c r="AD314" s="129"/>
      <c r="AE314" s="119"/>
      <c r="AF314" s="136"/>
      <c r="AG314" s="153">
        <f t="shared" si="8"/>
        <v>0</v>
      </c>
      <c r="AH314" s="39"/>
      <c r="AI314" s="39"/>
    </row>
    <row r="315" spans="1:35" ht="16.5" thickTop="1" thickBot="1" x14ac:dyDescent="0.3">
      <c r="A315" s="98">
        <v>2022</v>
      </c>
      <c r="B315" s="98" t="s">
        <v>133</v>
      </c>
      <c r="C315" s="99" t="s">
        <v>90</v>
      </c>
      <c r="D315" s="98" t="s">
        <v>181</v>
      </c>
      <c r="E315" s="98" t="s">
        <v>49</v>
      </c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0"/>
      <c r="V315" s="128"/>
      <c r="W315" s="128"/>
      <c r="X315" s="128"/>
      <c r="Y315" s="128"/>
      <c r="Z315" s="120"/>
      <c r="AA315" s="129"/>
      <c r="AB315" s="129"/>
      <c r="AC315" s="129"/>
      <c r="AD315" s="129"/>
      <c r="AE315" s="119"/>
      <c r="AF315" s="136"/>
      <c r="AG315" s="153">
        <f t="shared" si="8"/>
        <v>0</v>
      </c>
      <c r="AH315" s="39"/>
      <c r="AI315" s="39"/>
    </row>
    <row r="316" spans="1:35" ht="16.5" thickTop="1" thickBot="1" x14ac:dyDescent="0.3">
      <c r="A316" s="98">
        <v>2022</v>
      </c>
      <c r="B316" s="98" t="s">
        <v>133</v>
      </c>
      <c r="C316" s="99" t="s">
        <v>51</v>
      </c>
      <c r="D316" s="98" t="s">
        <v>9</v>
      </c>
      <c r="E316" s="98" t="s">
        <v>52</v>
      </c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0"/>
      <c r="V316" s="128"/>
      <c r="W316" s="128"/>
      <c r="X316" s="128"/>
      <c r="Y316" s="128"/>
      <c r="Z316" s="120"/>
      <c r="AA316" s="129"/>
      <c r="AB316" s="129"/>
      <c r="AC316" s="129"/>
      <c r="AD316" s="129"/>
      <c r="AE316" s="119"/>
      <c r="AF316" s="136"/>
      <c r="AG316" s="153">
        <f t="shared" si="8"/>
        <v>0</v>
      </c>
      <c r="AH316" s="39"/>
      <c r="AI316" s="39"/>
    </row>
    <row r="317" spans="1:35" ht="16.5" thickTop="1" thickBot="1" x14ac:dyDescent="0.3">
      <c r="A317" s="98">
        <v>2022</v>
      </c>
      <c r="B317" s="98" t="s">
        <v>133</v>
      </c>
      <c r="C317" s="99" t="s">
        <v>91</v>
      </c>
      <c r="D317" s="98" t="s">
        <v>53</v>
      </c>
      <c r="E317" s="98" t="s">
        <v>54</v>
      </c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0"/>
      <c r="V317" s="128"/>
      <c r="W317" s="128"/>
      <c r="X317" s="128"/>
      <c r="Y317" s="128"/>
      <c r="Z317" s="120"/>
      <c r="AA317" s="129"/>
      <c r="AB317" s="129"/>
      <c r="AC317" s="129"/>
      <c r="AD317" s="129"/>
      <c r="AE317" s="119"/>
      <c r="AF317" s="136"/>
      <c r="AG317" s="153">
        <f t="shared" si="8"/>
        <v>0</v>
      </c>
      <c r="AH317" s="39"/>
      <c r="AI317" s="39"/>
    </row>
    <row r="318" spans="1:35" ht="16.5" thickTop="1" thickBot="1" x14ac:dyDescent="0.3">
      <c r="A318" s="98">
        <v>2022</v>
      </c>
      <c r="B318" s="98" t="s">
        <v>133</v>
      </c>
      <c r="C318" s="99" t="s">
        <v>92</v>
      </c>
      <c r="D318" s="98" t="s">
        <v>6</v>
      </c>
      <c r="E318" s="98" t="s">
        <v>61</v>
      </c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0"/>
      <c r="V318" s="128"/>
      <c r="W318" s="128"/>
      <c r="X318" s="128"/>
      <c r="Y318" s="128"/>
      <c r="Z318" s="120"/>
      <c r="AA318" s="129"/>
      <c r="AB318" s="129"/>
      <c r="AC318" s="129"/>
      <c r="AD318" s="129"/>
      <c r="AE318" s="119"/>
      <c r="AF318" s="136"/>
      <c r="AG318" s="153">
        <f t="shared" si="8"/>
        <v>0</v>
      </c>
      <c r="AH318" s="39"/>
      <c r="AI318" s="39"/>
    </row>
    <row r="319" spans="1:35" ht="16.5" thickTop="1" thickBot="1" x14ac:dyDescent="0.3">
      <c r="A319" s="98">
        <v>2022</v>
      </c>
      <c r="B319" s="98" t="s">
        <v>133</v>
      </c>
      <c r="C319" s="99" t="s">
        <v>93</v>
      </c>
      <c r="D319" s="98" t="s">
        <v>181</v>
      </c>
      <c r="E319" s="98" t="s">
        <v>62</v>
      </c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0"/>
      <c r="V319" s="128"/>
      <c r="W319" s="128"/>
      <c r="X319" s="128"/>
      <c r="Y319" s="128"/>
      <c r="Z319" s="120"/>
      <c r="AA319" s="129"/>
      <c r="AB319" s="129"/>
      <c r="AC319" s="129"/>
      <c r="AD319" s="129"/>
      <c r="AE319" s="119"/>
      <c r="AF319" s="136"/>
      <c r="AG319" s="153">
        <f t="shared" si="8"/>
        <v>0</v>
      </c>
      <c r="AH319" s="39"/>
      <c r="AI319" s="39"/>
    </row>
    <row r="320" spans="1:35" ht="16.5" thickTop="1" thickBot="1" x14ac:dyDescent="0.3">
      <c r="A320" s="98">
        <v>2022</v>
      </c>
      <c r="B320" s="98" t="s">
        <v>133</v>
      </c>
      <c r="C320" s="99" t="s">
        <v>135</v>
      </c>
      <c r="D320" s="98" t="s">
        <v>137</v>
      </c>
      <c r="E320" s="98" t="s">
        <v>139</v>
      </c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0"/>
      <c r="V320" s="128"/>
      <c r="W320" s="128"/>
      <c r="X320" s="128"/>
      <c r="Y320" s="128"/>
      <c r="Z320" s="120"/>
      <c r="AA320" s="129"/>
      <c r="AB320" s="129"/>
      <c r="AC320" s="129"/>
      <c r="AD320" s="129"/>
      <c r="AE320" s="119"/>
      <c r="AF320" s="136"/>
      <c r="AG320" s="153">
        <f t="shared" si="8"/>
        <v>0</v>
      </c>
      <c r="AH320" s="39"/>
      <c r="AI320" s="39"/>
    </row>
    <row r="321" spans="1:35" ht="16.5" thickTop="1" thickBot="1" x14ac:dyDescent="0.3">
      <c r="A321" s="98">
        <v>2022</v>
      </c>
      <c r="B321" s="98" t="s">
        <v>133</v>
      </c>
      <c r="C321" s="99" t="s">
        <v>204</v>
      </c>
      <c r="D321" s="98" t="s">
        <v>0</v>
      </c>
      <c r="E321" s="98" t="s">
        <v>203</v>
      </c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0"/>
      <c r="V321" s="128"/>
      <c r="W321" s="128"/>
      <c r="X321" s="128"/>
      <c r="Y321" s="128"/>
      <c r="Z321" s="120"/>
      <c r="AA321" s="129"/>
      <c r="AB321" s="129"/>
      <c r="AC321" s="129"/>
      <c r="AD321" s="129"/>
      <c r="AE321" s="119"/>
      <c r="AF321" s="136"/>
      <c r="AG321" s="153">
        <f t="shared" si="8"/>
        <v>0</v>
      </c>
      <c r="AH321" s="39"/>
      <c r="AI321" s="39"/>
    </row>
    <row r="322" spans="1:35" ht="16.5" thickTop="1" thickBot="1" x14ac:dyDescent="0.3">
      <c r="A322" s="98">
        <v>2022</v>
      </c>
      <c r="B322" s="98" t="s">
        <v>133</v>
      </c>
      <c r="C322" s="99" t="s">
        <v>228</v>
      </c>
      <c r="D322" s="98" t="s">
        <v>4</v>
      </c>
      <c r="E322" s="98" t="s">
        <v>226</v>
      </c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0"/>
      <c r="V322" s="128"/>
      <c r="W322" s="128"/>
      <c r="X322" s="128"/>
      <c r="Y322" s="128"/>
      <c r="Z322" s="120"/>
      <c r="AA322" s="129"/>
      <c r="AB322" s="129"/>
      <c r="AC322" s="129"/>
      <c r="AD322" s="129"/>
      <c r="AE322" s="119"/>
      <c r="AF322" s="136"/>
      <c r="AG322" s="153">
        <f t="shared" si="8"/>
        <v>0</v>
      </c>
      <c r="AH322" s="39"/>
      <c r="AI322" s="39"/>
    </row>
    <row r="323" spans="1:35" ht="16.5" thickTop="1" thickBot="1" x14ac:dyDescent="0.3">
      <c r="A323" s="98">
        <v>2022</v>
      </c>
      <c r="B323" s="98" t="s">
        <v>133</v>
      </c>
      <c r="C323" s="99" t="s">
        <v>229</v>
      </c>
      <c r="D323" s="98" t="s">
        <v>227</v>
      </c>
      <c r="E323" s="98" t="s">
        <v>225</v>
      </c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0"/>
      <c r="V323" s="128"/>
      <c r="W323" s="128"/>
      <c r="X323" s="128"/>
      <c r="Y323" s="128"/>
      <c r="Z323" s="120"/>
      <c r="AA323" s="129"/>
      <c r="AB323" s="129"/>
      <c r="AC323" s="129"/>
      <c r="AD323" s="129"/>
      <c r="AE323" s="119"/>
      <c r="AF323" s="136"/>
      <c r="AG323" s="153">
        <f t="shared" si="8"/>
        <v>0</v>
      </c>
      <c r="AH323" s="39"/>
      <c r="AI323" s="39"/>
    </row>
    <row r="324" spans="1:35" ht="16.5" thickTop="1" thickBot="1" x14ac:dyDescent="0.3">
      <c r="A324" s="98">
        <v>2022</v>
      </c>
      <c r="B324" s="98" t="s">
        <v>133</v>
      </c>
      <c r="C324" s="132" t="s">
        <v>153</v>
      </c>
      <c r="D324" s="98" t="s">
        <v>12</v>
      </c>
      <c r="E324" s="98" t="s">
        <v>148</v>
      </c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0"/>
      <c r="V324" s="128"/>
      <c r="W324" s="128"/>
      <c r="X324" s="128"/>
      <c r="Y324" s="128"/>
      <c r="Z324" s="120"/>
      <c r="AA324" s="129"/>
      <c r="AB324" s="129"/>
      <c r="AC324" s="129"/>
      <c r="AD324" s="129"/>
      <c r="AE324" s="119"/>
      <c r="AF324" s="119"/>
      <c r="AG324" s="153">
        <f t="shared" si="8"/>
        <v>0</v>
      </c>
      <c r="AH324" s="39"/>
      <c r="AI324" s="39"/>
    </row>
    <row r="325" spans="1:35" ht="16.5" thickTop="1" thickBot="1" x14ac:dyDescent="0.3">
      <c r="A325" s="98">
        <v>2022</v>
      </c>
      <c r="B325" s="98" t="s">
        <v>133</v>
      </c>
      <c r="C325" s="99" t="s">
        <v>154</v>
      </c>
      <c r="D325" s="98" t="s">
        <v>9</v>
      </c>
      <c r="E325" s="98" t="s">
        <v>149</v>
      </c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0"/>
      <c r="V325" s="128"/>
      <c r="W325" s="128"/>
      <c r="X325" s="128"/>
      <c r="Y325" s="128"/>
      <c r="Z325" s="120"/>
      <c r="AA325" s="129"/>
      <c r="AB325" s="129"/>
      <c r="AC325" s="129"/>
      <c r="AD325" s="129"/>
      <c r="AE325" s="119"/>
      <c r="AF325" s="119"/>
      <c r="AG325" s="153">
        <f t="shared" si="8"/>
        <v>0</v>
      </c>
      <c r="AH325" s="39"/>
      <c r="AI325" s="39"/>
    </row>
    <row r="326" spans="1:35" ht="16.5" thickTop="1" thickBot="1" x14ac:dyDescent="0.3">
      <c r="A326" s="98">
        <v>2022</v>
      </c>
      <c r="B326" s="98" t="s">
        <v>133</v>
      </c>
      <c r="C326" s="99" t="s">
        <v>155</v>
      </c>
      <c r="D326" s="98" t="s">
        <v>42</v>
      </c>
      <c r="E326" s="98" t="s">
        <v>150</v>
      </c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0"/>
      <c r="V326" s="128"/>
      <c r="W326" s="128"/>
      <c r="X326" s="128"/>
      <c r="Y326" s="128"/>
      <c r="Z326" s="120"/>
      <c r="AA326" s="129"/>
      <c r="AB326" s="129"/>
      <c r="AC326" s="129"/>
      <c r="AD326" s="129"/>
      <c r="AE326" s="119"/>
      <c r="AF326" s="119"/>
      <c r="AG326" s="153">
        <f t="shared" si="8"/>
        <v>0</v>
      </c>
      <c r="AH326" s="39"/>
      <c r="AI326" s="39"/>
    </row>
    <row r="327" spans="1:35" ht="16.5" thickTop="1" thickBot="1" x14ac:dyDescent="0.3">
      <c r="A327" s="98">
        <v>2022</v>
      </c>
      <c r="B327" s="98" t="s">
        <v>133</v>
      </c>
      <c r="C327" s="99" t="s">
        <v>156</v>
      </c>
      <c r="D327" s="98" t="s">
        <v>42</v>
      </c>
      <c r="E327" s="98" t="s">
        <v>151</v>
      </c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0"/>
      <c r="V327" s="128"/>
      <c r="W327" s="128"/>
      <c r="X327" s="128"/>
      <c r="Y327" s="128"/>
      <c r="Z327" s="120"/>
      <c r="AA327" s="129"/>
      <c r="AB327" s="129"/>
      <c r="AC327" s="129"/>
      <c r="AD327" s="129"/>
      <c r="AE327" s="119"/>
      <c r="AF327" s="119"/>
      <c r="AG327" s="153">
        <f t="shared" si="8"/>
        <v>0</v>
      </c>
      <c r="AH327" s="39"/>
      <c r="AI327" s="39"/>
    </row>
    <row r="328" spans="1:35" ht="16.5" thickTop="1" thickBot="1" x14ac:dyDescent="0.3">
      <c r="A328" s="98">
        <v>2022</v>
      </c>
      <c r="B328" s="98" t="s">
        <v>133</v>
      </c>
      <c r="C328" s="99" t="s">
        <v>157</v>
      </c>
      <c r="D328" s="98" t="s">
        <v>42</v>
      </c>
      <c r="E328" s="98" t="s">
        <v>152</v>
      </c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0"/>
      <c r="V328" s="128"/>
      <c r="W328" s="128"/>
      <c r="X328" s="128"/>
      <c r="Y328" s="128"/>
      <c r="Z328" s="120"/>
      <c r="AA328" s="129"/>
      <c r="AB328" s="129"/>
      <c r="AC328" s="129"/>
      <c r="AD328" s="129"/>
      <c r="AE328" s="119"/>
      <c r="AF328" s="119"/>
      <c r="AG328" s="153">
        <f t="shared" si="8"/>
        <v>0</v>
      </c>
      <c r="AH328" s="39"/>
      <c r="AI328" s="39"/>
    </row>
    <row r="329" spans="1:35" ht="16.5" thickTop="1" thickBot="1" x14ac:dyDescent="0.3">
      <c r="A329" s="98">
        <v>2022</v>
      </c>
      <c r="B329" s="98" t="s">
        <v>133</v>
      </c>
      <c r="C329" s="118">
        <v>44</v>
      </c>
      <c r="D329" s="98" t="s">
        <v>42</v>
      </c>
      <c r="E329" s="117" t="s">
        <v>158</v>
      </c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0"/>
      <c r="V329" s="128"/>
      <c r="W329" s="128"/>
      <c r="X329" s="128"/>
      <c r="Y329" s="128"/>
      <c r="Z329" s="120"/>
      <c r="AA329" s="129"/>
      <c r="AB329" s="129"/>
      <c r="AC329" s="129"/>
      <c r="AD329" s="129"/>
      <c r="AE329" s="119"/>
      <c r="AF329" s="119"/>
      <c r="AG329" s="153">
        <f t="shared" si="8"/>
        <v>0</v>
      </c>
      <c r="AH329" s="39"/>
      <c r="AI329" s="39"/>
    </row>
    <row r="330" spans="1:35" ht="16.5" thickTop="1" thickBot="1" x14ac:dyDescent="0.3">
      <c r="A330" s="98">
        <v>2022</v>
      </c>
      <c r="B330" s="98" t="s">
        <v>133</v>
      </c>
      <c r="C330" s="118">
        <v>45</v>
      </c>
      <c r="D330" s="98" t="s">
        <v>42</v>
      </c>
      <c r="E330" s="117" t="s">
        <v>159</v>
      </c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0"/>
      <c r="V330" s="128"/>
      <c r="W330" s="128"/>
      <c r="X330" s="128"/>
      <c r="Y330" s="128"/>
      <c r="Z330" s="120"/>
      <c r="AA330" s="129"/>
      <c r="AB330" s="129"/>
      <c r="AC330" s="129"/>
      <c r="AD330" s="129"/>
      <c r="AE330" s="119"/>
      <c r="AF330" s="119"/>
      <c r="AG330" s="153">
        <f t="shared" si="8"/>
        <v>0</v>
      </c>
      <c r="AH330" s="39"/>
      <c r="AI330" s="39"/>
    </row>
    <row r="331" spans="1:35" ht="16.5" thickTop="1" thickBot="1" x14ac:dyDescent="0.3">
      <c r="A331" s="98">
        <v>2022</v>
      </c>
      <c r="B331" s="98" t="s">
        <v>133</v>
      </c>
      <c r="C331" s="118">
        <v>46</v>
      </c>
      <c r="D331" s="98" t="s">
        <v>42</v>
      </c>
      <c r="E331" s="117" t="s">
        <v>160</v>
      </c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0"/>
      <c r="V331" s="128"/>
      <c r="W331" s="128"/>
      <c r="X331" s="128"/>
      <c r="Y331" s="128"/>
      <c r="Z331" s="120"/>
      <c r="AA331" s="129"/>
      <c r="AB331" s="129"/>
      <c r="AC331" s="129"/>
      <c r="AD331" s="129"/>
      <c r="AE331" s="119"/>
      <c r="AF331" s="119"/>
      <c r="AG331" s="153">
        <f t="shared" si="8"/>
        <v>0</v>
      </c>
      <c r="AH331" s="39"/>
      <c r="AI331" s="39"/>
    </row>
    <row r="332" spans="1:35" ht="16.5" thickTop="1" thickBot="1" x14ac:dyDescent="0.3">
      <c r="A332" s="98">
        <v>2022</v>
      </c>
      <c r="B332" s="98" t="s">
        <v>133</v>
      </c>
      <c r="C332" s="118">
        <v>47</v>
      </c>
      <c r="D332" s="97" t="s">
        <v>165</v>
      </c>
      <c r="E332" s="117" t="s">
        <v>161</v>
      </c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0"/>
      <c r="V332" s="128"/>
      <c r="W332" s="128"/>
      <c r="X332" s="128"/>
      <c r="Y332" s="128"/>
      <c r="Z332" s="120"/>
      <c r="AA332" s="129"/>
      <c r="AB332" s="129"/>
      <c r="AC332" s="129"/>
      <c r="AD332" s="129"/>
      <c r="AE332" s="119"/>
      <c r="AF332" s="119"/>
      <c r="AG332" s="153">
        <f t="shared" si="8"/>
        <v>0</v>
      </c>
      <c r="AH332" s="39"/>
      <c r="AI332" s="39"/>
    </row>
    <row r="333" spans="1:35" ht="16.5" thickTop="1" thickBot="1" x14ac:dyDescent="0.3">
      <c r="A333" s="98">
        <v>2022</v>
      </c>
      <c r="B333" s="98" t="s">
        <v>133</v>
      </c>
      <c r="C333" s="118">
        <v>48</v>
      </c>
      <c r="D333" s="97" t="s">
        <v>165</v>
      </c>
      <c r="E333" s="117" t="s">
        <v>162</v>
      </c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0"/>
      <c r="V333" s="128"/>
      <c r="W333" s="128"/>
      <c r="X333" s="128"/>
      <c r="Y333" s="128"/>
      <c r="Z333" s="120"/>
      <c r="AA333" s="129"/>
      <c r="AB333" s="129"/>
      <c r="AC333" s="129"/>
      <c r="AD333" s="129"/>
      <c r="AE333" s="119"/>
      <c r="AF333" s="119"/>
      <c r="AG333" s="153">
        <f t="shared" si="8"/>
        <v>0</v>
      </c>
      <c r="AH333" s="39"/>
      <c r="AI333" s="39"/>
    </row>
    <row r="334" spans="1:35" ht="16.5" thickTop="1" thickBot="1" x14ac:dyDescent="0.3">
      <c r="A334" s="98">
        <v>2022</v>
      </c>
      <c r="B334" s="98" t="s">
        <v>133</v>
      </c>
      <c r="C334" s="118">
        <v>50</v>
      </c>
      <c r="D334" s="97" t="s">
        <v>165</v>
      </c>
      <c r="E334" s="117" t="s">
        <v>164</v>
      </c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0"/>
      <c r="V334" s="128"/>
      <c r="W334" s="128"/>
      <c r="X334" s="128"/>
      <c r="Y334" s="128"/>
      <c r="Z334" s="120"/>
      <c r="AA334" s="129"/>
      <c r="AB334" s="129"/>
      <c r="AC334" s="129"/>
      <c r="AD334" s="129"/>
      <c r="AE334" s="119"/>
      <c r="AF334" s="119"/>
      <c r="AG334" s="153">
        <f t="shared" si="8"/>
        <v>0</v>
      </c>
      <c r="AH334" s="39"/>
      <c r="AI334" s="39"/>
    </row>
    <row r="335" spans="1:35" ht="16.5" thickTop="1" thickBot="1" x14ac:dyDescent="0.3">
      <c r="A335" s="98">
        <v>2022</v>
      </c>
      <c r="B335" s="98" t="s">
        <v>133</v>
      </c>
      <c r="C335" s="118">
        <v>51</v>
      </c>
      <c r="D335" s="97" t="s">
        <v>165</v>
      </c>
      <c r="E335" s="117" t="s">
        <v>166</v>
      </c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0"/>
      <c r="V335" s="128"/>
      <c r="W335" s="128"/>
      <c r="X335" s="128"/>
      <c r="Y335" s="128"/>
      <c r="Z335" s="120"/>
      <c r="AA335" s="129"/>
      <c r="AB335" s="129"/>
      <c r="AC335" s="129"/>
      <c r="AD335" s="129"/>
      <c r="AE335" s="119"/>
      <c r="AF335" s="119"/>
      <c r="AG335" s="153">
        <f t="shared" si="8"/>
        <v>0</v>
      </c>
      <c r="AH335" s="39"/>
      <c r="AI335" s="39"/>
    </row>
    <row r="336" spans="1:35" ht="16.5" thickTop="1" thickBot="1" x14ac:dyDescent="0.3">
      <c r="A336" s="98">
        <v>2022</v>
      </c>
      <c r="B336" s="98" t="s">
        <v>133</v>
      </c>
      <c r="C336" s="118">
        <v>52</v>
      </c>
      <c r="D336" s="97" t="s">
        <v>165</v>
      </c>
      <c r="E336" s="117" t="s">
        <v>167</v>
      </c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0"/>
      <c r="V336" s="128"/>
      <c r="W336" s="128"/>
      <c r="X336" s="128"/>
      <c r="Y336" s="128"/>
      <c r="Z336" s="120"/>
      <c r="AA336" s="129"/>
      <c r="AB336" s="129"/>
      <c r="AC336" s="129"/>
      <c r="AD336" s="129"/>
      <c r="AE336" s="119"/>
      <c r="AF336" s="119"/>
      <c r="AG336" s="153">
        <f t="shared" si="8"/>
        <v>0</v>
      </c>
      <c r="AH336" s="39"/>
      <c r="AI336" s="39"/>
    </row>
    <row r="337" spans="1:35" ht="16.5" thickTop="1" thickBot="1" x14ac:dyDescent="0.3">
      <c r="A337" s="98">
        <v>2022</v>
      </c>
      <c r="B337" s="98" t="s">
        <v>133</v>
      </c>
      <c r="C337" s="118">
        <v>53</v>
      </c>
      <c r="D337" s="97" t="s">
        <v>55</v>
      </c>
      <c r="E337" s="117" t="s">
        <v>56</v>
      </c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0"/>
      <c r="V337" s="128"/>
      <c r="W337" s="128"/>
      <c r="X337" s="128"/>
      <c r="Y337" s="128"/>
      <c r="Z337" s="120"/>
      <c r="AA337" s="129"/>
      <c r="AB337" s="129"/>
      <c r="AC337" s="129"/>
      <c r="AD337" s="129"/>
      <c r="AE337" s="119"/>
      <c r="AF337" s="119"/>
      <c r="AG337" s="153">
        <f t="shared" si="8"/>
        <v>0</v>
      </c>
      <c r="AH337" s="39"/>
      <c r="AI337" s="39"/>
    </row>
    <row r="338" spans="1:35" ht="16.5" thickTop="1" thickBot="1" x14ac:dyDescent="0.3">
      <c r="A338" s="98">
        <v>2022</v>
      </c>
      <c r="B338" s="98" t="s">
        <v>133</v>
      </c>
      <c r="C338" s="118" t="s">
        <v>170</v>
      </c>
      <c r="D338" s="97" t="s">
        <v>6</v>
      </c>
      <c r="E338" s="131" t="s">
        <v>168</v>
      </c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0"/>
      <c r="V338" s="128"/>
      <c r="W338" s="128"/>
      <c r="X338" s="128"/>
      <c r="Y338" s="128"/>
      <c r="Z338" s="120"/>
      <c r="AA338" s="129"/>
      <c r="AB338" s="129"/>
      <c r="AC338" s="129"/>
      <c r="AD338" s="129"/>
      <c r="AE338" s="119"/>
      <c r="AF338" s="119"/>
      <c r="AG338" s="153">
        <f t="shared" si="8"/>
        <v>0</v>
      </c>
      <c r="AH338" s="39"/>
      <c r="AI338" s="39"/>
    </row>
    <row r="339" spans="1:35" ht="16.5" thickTop="1" thickBot="1" x14ac:dyDescent="0.3">
      <c r="A339" s="98">
        <v>2022</v>
      </c>
      <c r="B339" s="98" t="s">
        <v>133</v>
      </c>
      <c r="C339" s="118" t="s">
        <v>171</v>
      </c>
      <c r="D339" s="97" t="s">
        <v>6</v>
      </c>
      <c r="E339" s="131" t="s">
        <v>169</v>
      </c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0"/>
      <c r="V339" s="128"/>
      <c r="W339" s="128"/>
      <c r="X339" s="128"/>
      <c r="Y339" s="128"/>
      <c r="Z339" s="120"/>
      <c r="AA339" s="129"/>
      <c r="AB339" s="129"/>
      <c r="AC339" s="129"/>
      <c r="AD339" s="129"/>
      <c r="AE339" s="119"/>
      <c r="AF339" s="119"/>
      <c r="AG339" s="153">
        <f t="shared" si="8"/>
        <v>0</v>
      </c>
      <c r="AH339" s="39"/>
      <c r="AI339" s="39"/>
    </row>
    <row r="340" spans="1:35" ht="16.5" thickTop="1" thickBot="1" x14ac:dyDescent="0.3">
      <c r="A340" s="98">
        <v>2022</v>
      </c>
      <c r="B340" s="98" t="s">
        <v>133</v>
      </c>
      <c r="C340" s="118">
        <v>65</v>
      </c>
      <c r="D340" s="97" t="s">
        <v>181</v>
      </c>
      <c r="E340" s="131" t="s">
        <v>195</v>
      </c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0"/>
      <c r="V340" s="128"/>
      <c r="W340" s="128"/>
      <c r="X340" s="128"/>
      <c r="Y340" s="128"/>
      <c r="Z340" s="120"/>
      <c r="AA340" s="129"/>
      <c r="AB340" s="129"/>
      <c r="AC340" s="129"/>
      <c r="AD340" s="129"/>
      <c r="AE340" s="119"/>
      <c r="AF340" s="119"/>
      <c r="AG340" s="153">
        <f t="shared" si="8"/>
        <v>0</v>
      </c>
      <c r="AH340" s="39"/>
      <c r="AI340" s="39"/>
    </row>
    <row r="341" spans="1:35" ht="16.5" thickTop="1" thickBot="1" x14ac:dyDescent="0.3">
      <c r="A341" s="98">
        <v>2022</v>
      </c>
      <c r="B341" s="98" t="s">
        <v>133</v>
      </c>
      <c r="C341" s="130">
        <v>69</v>
      </c>
      <c r="D341" s="104" t="s">
        <v>230</v>
      </c>
      <c r="E341" s="230" t="s">
        <v>231</v>
      </c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0"/>
      <c r="V341" s="128"/>
      <c r="W341" s="128"/>
      <c r="X341" s="128"/>
      <c r="Y341" s="128"/>
      <c r="Z341" s="120"/>
      <c r="AA341" s="129"/>
      <c r="AB341" s="129"/>
      <c r="AC341" s="129"/>
      <c r="AD341" s="129"/>
      <c r="AE341" s="129"/>
      <c r="AF341" s="129"/>
      <c r="AG341" s="153">
        <f t="shared" si="8"/>
        <v>0</v>
      </c>
      <c r="AH341" s="39"/>
      <c r="AI341" s="39"/>
    </row>
    <row r="342" spans="1:35" ht="16.5" thickTop="1" thickBot="1" x14ac:dyDescent="0.3">
      <c r="A342" s="98">
        <v>2022</v>
      </c>
      <c r="B342" s="134" t="s">
        <v>134</v>
      </c>
      <c r="C342" s="135" t="s">
        <v>8</v>
      </c>
      <c r="D342" s="134" t="s">
        <v>9</v>
      </c>
      <c r="E342" s="134" t="s">
        <v>10</v>
      </c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120"/>
      <c r="V342" s="238"/>
      <c r="W342" s="238"/>
      <c r="X342" s="238"/>
      <c r="Y342" s="238"/>
      <c r="Z342" s="120"/>
      <c r="AA342" s="136"/>
      <c r="AB342" s="136"/>
      <c r="AC342" s="136"/>
      <c r="AD342" s="136"/>
      <c r="AE342" s="119"/>
      <c r="AF342" s="246"/>
      <c r="AG342" s="153">
        <f t="shared" si="8"/>
        <v>0</v>
      </c>
      <c r="AH342" s="39"/>
      <c r="AI342" s="39"/>
    </row>
    <row r="343" spans="1:35" ht="16.5" thickTop="1" thickBot="1" x14ac:dyDescent="0.3">
      <c r="A343" s="98">
        <v>2022</v>
      </c>
      <c r="B343" s="237" t="s">
        <v>134</v>
      </c>
      <c r="C343" s="239" t="s">
        <v>11</v>
      </c>
      <c r="D343" s="237" t="s">
        <v>12</v>
      </c>
      <c r="E343" s="237" t="s">
        <v>13</v>
      </c>
      <c r="F343" s="238"/>
      <c r="G343" s="238"/>
      <c r="H343" s="238"/>
      <c r="I343" s="238"/>
      <c r="J343" s="238"/>
      <c r="K343" s="238"/>
      <c r="L343" s="238"/>
      <c r="M343" s="238"/>
      <c r="N343" s="238"/>
      <c r="O343" s="238"/>
      <c r="P343" s="238"/>
      <c r="Q343" s="238"/>
      <c r="R343" s="238"/>
      <c r="S343" s="238"/>
      <c r="T343" s="238"/>
      <c r="U343" s="120"/>
      <c r="V343" s="238"/>
      <c r="W343" s="238"/>
      <c r="X343" s="238"/>
      <c r="Y343" s="238"/>
      <c r="Z343" s="120"/>
      <c r="AA343" s="136"/>
      <c r="AB343" s="136"/>
      <c r="AC343" s="136"/>
      <c r="AD343" s="136"/>
      <c r="AE343" s="119"/>
      <c r="AF343" s="246"/>
      <c r="AG343" s="153">
        <f t="shared" si="8"/>
        <v>0</v>
      </c>
      <c r="AH343" s="39"/>
      <c r="AI343" s="39"/>
    </row>
    <row r="344" spans="1:35" ht="16.5" thickTop="1" thickBot="1" x14ac:dyDescent="0.3">
      <c r="A344" s="98">
        <v>2022</v>
      </c>
      <c r="B344" s="237" t="s">
        <v>134</v>
      </c>
      <c r="C344" s="239" t="s">
        <v>82</v>
      </c>
      <c r="D344" s="237" t="s">
        <v>18</v>
      </c>
      <c r="E344" s="237" t="s">
        <v>19</v>
      </c>
      <c r="F344" s="238"/>
      <c r="G344" s="238"/>
      <c r="H344" s="238"/>
      <c r="I344" s="238"/>
      <c r="J344" s="238"/>
      <c r="K344" s="238"/>
      <c r="L344" s="238"/>
      <c r="M344" s="238"/>
      <c r="N344" s="238"/>
      <c r="O344" s="238"/>
      <c r="P344" s="238"/>
      <c r="Q344" s="238"/>
      <c r="R344" s="238"/>
      <c r="S344" s="238"/>
      <c r="T344" s="238"/>
      <c r="U344" s="120"/>
      <c r="V344" s="238"/>
      <c r="W344" s="238"/>
      <c r="X344" s="238"/>
      <c r="Y344" s="238"/>
      <c r="Z344" s="120"/>
      <c r="AA344" s="136"/>
      <c r="AB344" s="136"/>
      <c r="AC344" s="136"/>
      <c r="AD344" s="136"/>
      <c r="AE344" s="119"/>
      <c r="AF344" s="246"/>
      <c r="AG344" s="153">
        <f t="shared" si="8"/>
        <v>0</v>
      </c>
      <c r="AH344" s="39"/>
      <c r="AI344" s="39"/>
    </row>
    <row r="345" spans="1:35" ht="16.5" thickTop="1" thickBot="1" x14ac:dyDescent="0.3">
      <c r="A345" s="98">
        <v>2022</v>
      </c>
      <c r="B345" s="237" t="s">
        <v>134</v>
      </c>
      <c r="C345" s="239" t="s">
        <v>24</v>
      </c>
      <c r="D345" s="237" t="s">
        <v>9</v>
      </c>
      <c r="E345" s="237" t="s">
        <v>25</v>
      </c>
      <c r="F345" s="238"/>
      <c r="G345" s="238"/>
      <c r="H345" s="238"/>
      <c r="I345" s="238"/>
      <c r="J345" s="238"/>
      <c r="K345" s="238"/>
      <c r="L345" s="238"/>
      <c r="M345" s="238"/>
      <c r="N345" s="238"/>
      <c r="O345" s="238"/>
      <c r="P345" s="238"/>
      <c r="Q345" s="238"/>
      <c r="R345" s="238"/>
      <c r="S345" s="238"/>
      <c r="T345" s="238"/>
      <c r="U345" s="120"/>
      <c r="V345" s="238"/>
      <c r="W345" s="238"/>
      <c r="X345" s="238"/>
      <c r="Y345" s="238"/>
      <c r="Z345" s="120"/>
      <c r="AA345" s="136"/>
      <c r="AB345" s="136"/>
      <c r="AC345" s="136"/>
      <c r="AD345" s="136"/>
      <c r="AE345" s="119"/>
      <c r="AF345" s="246"/>
      <c r="AG345" s="153">
        <f t="shared" si="8"/>
        <v>0</v>
      </c>
      <c r="AH345" s="39"/>
      <c r="AI345" s="39"/>
    </row>
    <row r="346" spans="1:35" ht="16.5" thickTop="1" thickBot="1" x14ac:dyDescent="0.3">
      <c r="A346" s="98">
        <v>2022</v>
      </c>
      <c r="B346" s="237" t="s">
        <v>134</v>
      </c>
      <c r="C346" s="239" t="s">
        <v>84</v>
      </c>
      <c r="D346" s="237" t="s">
        <v>26</v>
      </c>
      <c r="E346" s="237" t="s">
        <v>27</v>
      </c>
      <c r="F346" s="238"/>
      <c r="G346" s="238"/>
      <c r="H346" s="238"/>
      <c r="I346" s="238"/>
      <c r="J346" s="238"/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  <c r="U346" s="120"/>
      <c r="V346" s="238"/>
      <c r="W346" s="238"/>
      <c r="X346" s="238"/>
      <c r="Y346" s="238"/>
      <c r="Z346" s="120"/>
      <c r="AA346" s="136"/>
      <c r="AB346" s="136"/>
      <c r="AC346" s="136"/>
      <c r="AD346" s="136"/>
      <c r="AE346" s="119"/>
      <c r="AF346" s="246"/>
      <c r="AG346" s="153">
        <f t="shared" si="8"/>
        <v>0</v>
      </c>
      <c r="AH346" s="39"/>
      <c r="AI346" s="39"/>
    </row>
    <row r="347" spans="1:35" ht="16.5" thickTop="1" thickBot="1" x14ac:dyDescent="0.3">
      <c r="A347" s="98">
        <v>2022</v>
      </c>
      <c r="B347" s="237" t="s">
        <v>134</v>
      </c>
      <c r="C347" s="239" t="s">
        <v>89</v>
      </c>
      <c r="D347" s="237" t="s">
        <v>6</v>
      </c>
      <c r="E347" s="237" t="s">
        <v>37</v>
      </c>
      <c r="F347" s="238"/>
      <c r="G347" s="238"/>
      <c r="H347" s="238"/>
      <c r="I347" s="238"/>
      <c r="J347" s="238"/>
      <c r="K347" s="238"/>
      <c r="L347" s="238"/>
      <c r="M347" s="238"/>
      <c r="N347" s="238"/>
      <c r="O347" s="238"/>
      <c r="P347" s="238"/>
      <c r="Q347" s="238"/>
      <c r="R347" s="238"/>
      <c r="S347" s="238"/>
      <c r="T347" s="238"/>
      <c r="U347" s="120"/>
      <c r="V347" s="238"/>
      <c r="W347" s="238"/>
      <c r="X347" s="238"/>
      <c r="Y347" s="238"/>
      <c r="Z347" s="120"/>
      <c r="AA347" s="136"/>
      <c r="AB347" s="136"/>
      <c r="AC347" s="136"/>
      <c r="AD347" s="136"/>
      <c r="AE347" s="119"/>
      <c r="AF347" s="246"/>
      <c r="AG347" s="153">
        <f t="shared" si="8"/>
        <v>0</v>
      </c>
      <c r="AH347" s="39"/>
      <c r="AI347" s="39"/>
    </row>
    <row r="348" spans="1:35" ht="16.5" thickTop="1" thickBot="1" x14ac:dyDescent="0.3">
      <c r="A348" s="98">
        <v>2022</v>
      </c>
      <c r="B348" s="237" t="s">
        <v>134</v>
      </c>
      <c r="C348" s="239" t="s">
        <v>46</v>
      </c>
      <c r="D348" s="237" t="s">
        <v>42</v>
      </c>
      <c r="E348" s="237" t="s">
        <v>47</v>
      </c>
      <c r="F348" s="238"/>
      <c r="G348" s="238"/>
      <c r="H348" s="238"/>
      <c r="I348" s="238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120"/>
      <c r="V348" s="238"/>
      <c r="W348" s="238"/>
      <c r="X348" s="238"/>
      <c r="Y348" s="238"/>
      <c r="Z348" s="120"/>
      <c r="AA348" s="136"/>
      <c r="AB348" s="136"/>
      <c r="AC348" s="136"/>
      <c r="AD348" s="136"/>
      <c r="AE348" s="119"/>
      <c r="AF348" s="246"/>
      <c r="AG348" s="153">
        <f t="shared" si="8"/>
        <v>0</v>
      </c>
      <c r="AH348" s="39"/>
      <c r="AI348" s="39"/>
    </row>
    <row r="349" spans="1:35" ht="16.5" thickTop="1" thickBot="1" x14ac:dyDescent="0.3">
      <c r="A349" s="98">
        <v>2022</v>
      </c>
      <c r="B349" s="237" t="s">
        <v>134</v>
      </c>
      <c r="C349" s="239" t="s">
        <v>90</v>
      </c>
      <c r="D349" s="237" t="s">
        <v>181</v>
      </c>
      <c r="E349" s="237" t="s">
        <v>49</v>
      </c>
      <c r="F349" s="238"/>
      <c r="G349" s="238"/>
      <c r="H349" s="238"/>
      <c r="I349" s="238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120"/>
      <c r="V349" s="238"/>
      <c r="W349" s="238"/>
      <c r="X349" s="238"/>
      <c r="Y349" s="238"/>
      <c r="Z349" s="120"/>
      <c r="AA349" s="136"/>
      <c r="AB349" s="136"/>
      <c r="AC349" s="136"/>
      <c r="AD349" s="136"/>
      <c r="AE349" s="119"/>
      <c r="AF349" s="246"/>
      <c r="AG349" s="153">
        <f t="shared" si="8"/>
        <v>0</v>
      </c>
      <c r="AH349" s="39"/>
      <c r="AI349" s="39"/>
    </row>
    <row r="350" spans="1:35" ht="16.5" thickTop="1" thickBot="1" x14ac:dyDescent="0.3">
      <c r="A350" s="98">
        <v>2022</v>
      </c>
      <c r="B350" s="237" t="s">
        <v>134</v>
      </c>
      <c r="C350" s="239" t="s">
        <v>51</v>
      </c>
      <c r="D350" s="237" t="s">
        <v>9</v>
      </c>
      <c r="E350" s="237" t="s">
        <v>52</v>
      </c>
      <c r="F350" s="238"/>
      <c r="G350" s="238"/>
      <c r="H350" s="238"/>
      <c r="I350" s="238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120"/>
      <c r="V350" s="238"/>
      <c r="W350" s="238"/>
      <c r="X350" s="238"/>
      <c r="Y350" s="238"/>
      <c r="Z350" s="120"/>
      <c r="AA350" s="136"/>
      <c r="AB350" s="136"/>
      <c r="AC350" s="136"/>
      <c r="AD350" s="136"/>
      <c r="AE350" s="119"/>
      <c r="AF350" s="246"/>
      <c r="AG350" s="153">
        <f t="shared" si="8"/>
        <v>0</v>
      </c>
      <c r="AH350" s="39"/>
      <c r="AI350" s="39"/>
    </row>
    <row r="351" spans="1:35" ht="16.5" thickTop="1" thickBot="1" x14ac:dyDescent="0.3">
      <c r="A351" s="98">
        <v>2022</v>
      </c>
      <c r="B351" s="237" t="s">
        <v>134</v>
      </c>
      <c r="C351" s="239" t="s">
        <v>91</v>
      </c>
      <c r="D351" s="237" t="s">
        <v>53</v>
      </c>
      <c r="E351" s="237" t="s">
        <v>54</v>
      </c>
      <c r="F351" s="238"/>
      <c r="G351" s="238"/>
      <c r="H351" s="238"/>
      <c r="I351" s="238"/>
      <c r="J351" s="238"/>
      <c r="K351" s="238"/>
      <c r="L351" s="238"/>
      <c r="M351" s="238"/>
      <c r="N351" s="238"/>
      <c r="O351" s="238"/>
      <c r="P351" s="238"/>
      <c r="Q351" s="238"/>
      <c r="R351" s="238"/>
      <c r="S351" s="238"/>
      <c r="T351" s="238"/>
      <c r="U351" s="120"/>
      <c r="V351" s="238"/>
      <c r="W351" s="238"/>
      <c r="X351" s="238"/>
      <c r="Y351" s="238"/>
      <c r="Z351" s="120"/>
      <c r="AA351" s="136"/>
      <c r="AB351" s="136"/>
      <c r="AC351" s="136"/>
      <c r="AD351" s="136"/>
      <c r="AE351" s="119"/>
      <c r="AF351" s="246"/>
      <c r="AG351" s="153">
        <f t="shared" si="8"/>
        <v>0</v>
      </c>
      <c r="AH351" s="39"/>
      <c r="AI351" s="39"/>
    </row>
    <row r="352" spans="1:35" ht="16.5" thickTop="1" thickBot="1" x14ac:dyDescent="0.3">
      <c r="A352" s="98">
        <v>2022</v>
      </c>
      <c r="B352" s="237" t="s">
        <v>134</v>
      </c>
      <c r="C352" s="239" t="s">
        <v>92</v>
      </c>
      <c r="D352" s="237" t="s">
        <v>6</v>
      </c>
      <c r="E352" s="237" t="s">
        <v>61</v>
      </c>
      <c r="F352" s="238"/>
      <c r="G352" s="238"/>
      <c r="H352" s="238"/>
      <c r="I352" s="238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120"/>
      <c r="V352" s="238"/>
      <c r="W352" s="238"/>
      <c r="X352" s="238"/>
      <c r="Y352" s="238"/>
      <c r="Z352" s="120"/>
      <c r="AA352" s="136"/>
      <c r="AB352" s="136"/>
      <c r="AC352" s="136"/>
      <c r="AD352" s="136"/>
      <c r="AE352" s="119"/>
      <c r="AF352" s="246"/>
      <c r="AG352" s="153">
        <f t="shared" si="8"/>
        <v>0</v>
      </c>
      <c r="AH352" s="39"/>
      <c r="AI352" s="39"/>
    </row>
    <row r="353" spans="1:35" ht="16.5" thickTop="1" thickBot="1" x14ac:dyDescent="0.3">
      <c r="A353" s="98">
        <v>2022</v>
      </c>
      <c r="B353" s="237" t="s">
        <v>134</v>
      </c>
      <c r="C353" s="239" t="s">
        <v>93</v>
      </c>
      <c r="D353" s="237" t="s">
        <v>181</v>
      </c>
      <c r="E353" s="237" t="s">
        <v>62</v>
      </c>
      <c r="F353" s="238"/>
      <c r="G353" s="238"/>
      <c r="H353" s="238"/>
      <c r="I353" s="238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120"/>
      <c r="V353" s="238"/>
      <c r="W353" s="238"/>
      <c r="X353" s="238"/>
      <c r="Y353" s="238"/>
      <c r="Z353" s="120"/>
      <c r="AA353" s="136"/>
      <c r="AB353" s="136"/>
      <c r="AC353" s="136"/>
      <c r="AD353" s="136"/>
      <c r="AE353" s="119"/>
      <c r="AF353" s="246"/>
      <c r="AG353" s="153">
        <f t="shared" si="8"/>
        <v>0</v>
      </c>
      <c r="AH353" s="39"/>
      <c r="AI353" s="39"/>
    </row>
    <row r="354" spans="1:35" ht="16.5" thickTop="1" thickBot="1" x14ac:dyDescent="0.3">
      <c r="A354" s="98">
        <v>2022</v>
      </c>
      <c r="B354" s="237" t="s">
        <v>134</v>
      </c>
      <c r="C354" s="239" t="s">
        <v>135</v>
      </c>
      <c r="D354" s="237" t="s">
        <v>137</v>
      </c>
      <c r="E354" s="237" t="s">
        <v>139</v>
      </c>
      <c r="F354" s="238"/>
      <c r="G354" s="238"/>
      <c r="H354" s="238"/>
      <c r="I354" s="238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120"/>
      <c r="V354" s="238"/>
      <c r="W354" s="238"/>
      <c r="X354" s="238"/>
      <c r="Y354" s="238"/>
      <c r="Z354" s="120"/>
      <c r="AA354" s="136"/>
      <c r="AB354" s="136"/>
      <c r="AC354" s="136"/>
      <c r="AD354" s="136"/>
      <c r="AE354" s="119"/>
      <c r="AF354" s="246"/>
      <c r="AG354" s="153">
        <f t="shared" si="8"/>
        <v>0</v>
      </c>
      <c r="AH354" s="39"/>
      <c r="AI354" s="39"/>
    </row>
    <row r="355" spans="1:35" ht="16.5" thickTop="1" thickBot="1" x14ac:dyDescent="0.3">
      <c r="A355" s="98">
        <v>2022</v>
      </c>
      <c r="B355" s="237" t="s">
        <v>134</v>
      </c>
      <c r="C355" s="239" t="s">
        <v>204</v>
      </c>
      <c r="D355" s="237" t="s">
        <v>0</v>
      </c>
      <c r="E355" s="237" t="s">
        <v>203</v>
      </c>
      <c r="F355" s="238"/>
      <c r="G355" s="238"/>
      <c r="H355" s="238"/>
      <c r="I355" s="238"/>
      <c r="J355" s="238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  <c r="U355" s="120"/>
      <c r="V355" s="238"/>
      <c r="W355" s="238"/>
      <c r="X355" s="238"/>
      <c r="Y355" s="238"/>
      <c r="Z355" s="120"/>
      <c r="AA355" s="136"/>
      <c r="AB355" s="136"/>
      <c r="AC355" s="136"/>
      <c r="AD355" s="136"/>
      <c r="AE355" s="119"/>
      <c r="AF355" s="246"/>
      <c r="AG355" s="153">
        <f t="shared" si="8"/>
        <v>0</v>
      </c>
      <c r="AH355" s="39"/>
      <c r="AI355" s="39"/>
    </row>
    <row r="356" spans="1:35" ht="16.5" thickTop="1" thickBot="1" x14ac:dyDescent="0.3">
      <c r="A356" s="98">
        <v>2022</v>
      </c>
      <c r="B356" s="237" t="s">
        <v>134</v>
      </c>
      <c r="C356" s="239" t="s">
        <v>228</v>
      </c>
      <c r="D356" s="237" t="s">
        <v>4</v>
      </c>
      <c r="E356" s="237" t="s">
        <v>226</v>
      </c>
      <c r="F356" s="238"/>
      <c r="G356" s="238"/>
      <c r="H356" s="238"/>
      <c r="I356" s="238"/>
      <c r="J356" s="238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  <c r="U356" s="120"/>
      <c r="V356" s="238"/>
      <c r="W356" s="238"/>
      <c r="X356" s="238"/>
      <c r="Y356" s="238"/>
      <c r="Z356" s="120"/>
      <c r="AA356" s="136"/>
      <c r="AB356" s="136"/>
      <c r="AC356" s="136"/>
      <c r="AD356" s="136"/>
      <c r="AE356" s="119"/>
      <c r="AF356" s="246"/>
      <c r="AG356" s="153">
        <f t="shared" si="8"/>
        <v>0</v>
      </c>
      <c r="AH356" s="39"/>
      <c r="AI356" s="39"/>
    </row>
    <row r="357" spans="1:35" ht="16.5" thickTop="1" thickBot="1" x14ac:dyDescent="0.3">
      <c r="A357" s="98">
        <v>2022</v>
      </c>
      <c r="B357" s="237" t="s">
        <v>134</v>
      </c>
      <c r="C357" s="239" t="s">
        <v>229</v>
      </c>
      <c r="D357" s="237" t="s">
        <v>227</v>
      </c>
      <c r="E357" s="237" t="s">
        <v>225</v>
      </c>
      <c r="F357" s="238"/>
      <c r="G357" s="238"/>
      <c r="H357" s="238"/>
      <c r="I357" s="238"/>
      <c r="J357" s="238"/>
      <c r="K357" s="238"/>
      <c r="L357" s="238"/>
      <c r="M357" s="238"/>
      <c r="N357" s="238"/>
      <c r="O357" s="238"/>
      <c r="P357" s="238"/>
      <c r="Q357" s="238"/>
      <c r="R357" s="238"/>
      <c r="S357" s="238"/>
      <c r="T357" s="238"/>
      <c r="U357" s="120"/>
      <c r="V357" s="238"/>
      <c r="W357" s="238"/>
      <c r="X357" s="238"/>
      <c r="Y357" s="238"/>
      <c r="Z357" s="120"/>
      <c r="AA357" s="136"/>
      <c r="AB357" s="136"/>
      <c r="AC357" s="136"/>
      <c r="AD357" s="136"/>
      <c r="AE357" s="119"/>
      <c r="AF357" s="246"/>
      <c r="AG357" s="153">
        <f t="shared" si="8"/>
        <v>0</v>
      </c>
      <c r="AH357" s="39"/>
      <c r="AI357" s="39"/>
    </row>
    <row r="358" spans="1:35" ht="16.5" thickTop="1" thickBot="1" x14ac:dyDescent="0.3">
      <c r="A358" s="98">
        <v>2022</v>
      </c>
      <c r="B358" s="237" t="s">
        <v>134</v>
      </c>
      <c r="C358" s="239" t="s">
        <v>153</v>
      </c>
      <c r="D358" s="237" t="s">
        <v>12</v>
      </c>
      <c r="E358" s="237" t="s">
        <v>148</v>
      </c>
      <c r="F358" s="238"/>
      <c r="G358" s="238"/>
      <c r="H358" s="238"/>
      <c r="I358" s="238"/>
      <c r="J358" s="238"/>
      <c r="K358" s="238"/>
      <c r="L358" s="238"/>
      <c r="M358" s="238"/>
      <c r="N358" s="238"/>
      <c r="O358" s="238"/>
      <c r="P358" s="238"/>
      <c r="Q358" s="238"/>
      <c r="R358" s="238"/>
      <c r="S358" s="238"/>
      <c r="T358" s="238"/>
      <c r="U358" s="120"/>
      <c r="V358" s="238"/>
      <c r="W358" s="238"/>
      <c r="X358" s="238"/>
      <c r="Y358" s="238"/>
      <c r="Z358" s="120"/>
      <c r="AA358" s="136"/>
      <c r="AB358" s="136"/>
      <c r="AC358" s="136"/>
      <c r="AD358" s="136"/>
      <c r="AE358" s="119"/>
      <c r="AF358" s="247"/>
      <c r="AG358" s="153">
        <f t="shared" si="8"/>
        <v>0</v>
      </c>
      <c r="AH358" s="39"/>
      <c r="AI358" s="39"/>
    </row>
    <row r="359" spans="1:35" ht="16.5" thickTop="1" thickBot="1" x14ac:dyDescent="0.3">
      <c r="A359" s="98">
        <v>2022</v>
      </c>
      <c r="B359" s="237" t="s">
        <v>134</v>
      </c>
      <c r="C359" s="239" t="s">
        <v>154</v>
      </c>
      <c r="D359" s="237" t="s">
        <v>9</v>
      </c>
      <c r="E359" s="237" t="s">
        <v>149</v>
      </c>
      <c r="F359" s="238"/>
      <c r="G359" s="238"/>
      <c r="H359" s="238"/>
      <c r="I359" s="238"/>
      <c r="J359" s="238"/>
      <c r="K359" s="238"/>
      <c r="L359" s="238"/>
      <c r="M359" s="238"/>
      <c r="N359" s="238"/>
      <c r="O359" s="238"/>
      <c r="P359" s="238"/>
      <c r="Q359" s="238"/>
      <c r="R359" s="238"/>
      <c r="S359" s="238"/>
      <c r="T359" s="238"/>
      <c r="U359" s="120"/>
      <c r="V359" s="238"/>
      <c r="W359" s="238"/>
      <c r="X359" s="238"/>
      <c r="Y359" s="238"/>
      <c r="Z359" s="120"/>
      <c r="AA359" s="136"/>
      <c r="AB359" s="136"/>
      <c r="AC359" s="136"/>
      <c r="AD359" s="136"/>
      <c r="AE359" s="119"/>
      <c r="AF359" s="247"/>
      <c r="AG359" s="153">
        <f t="shared" si="8"/>
        <v>0</v>
      </c>
      <c r="AH359" s="39"/>
      <c r="AI359" s="39"/>
    </row>
    <row r="360" spans="1:35" ht="16.5" thickTop="1" thickBot="1" x14ac:dyDescent="0.3">
      <c r="A360" s="98">
        <v>2022</v>
      </c>
      <c r="B360" s="237" t="s">
        <v>134</v>
      </c>
      <c r="C360" s="239" t="s">
        <v>155</v>
      </c>
      <c r="D360" s="237" t="s">
        <v>42</v>
      </c>
      <c r="E360" s="237" t="s">
        <v>150</v>
      </c>
      <c r="F360" s="238"/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20"/>
      <c r="V360" s="238"/>
      <c r="W360" s="238"/>
      <c r="X360" s="238"/>
      <c r="Y360" s="238"/>
      <c r="Z360" s="120"/>
      <c r="AA360" s="136"/>
      <c r="AB360" s="136"/>
      <c r="AC360" s="136"/>
      <c r="AD360" s="136"/>
      <c r="AE360" s="119"/>
      <c r="AF360" s="247"/>
      <c r="AG360" s="153">
        <f t="shared" si="8"/>
        <v>0</v>
      </c>
      <c r="AH360" s="39"/>
      <c r="AI360" s="39"/>
    </row>
    <row r="361" spans="1:35" ht="16.5" thickTop="1" thickBot="1" x14ac:dyDescent="0.3">
      <c r="A361" s="98">
        <v>2022</v>
      </c>
      <c r="B361" s="237" t="s">
        <v>134</v>
      </c>
      <c r="C361" s="239" t="s">
        <v>156</v>
      </c>
      <c r="D361" s="237" t="s">
        <v>42</v>
      </c>
      <c r="E361" s="237" t="s">
        <v>151</v>
      </c>
      <c r="F361" s="238"/>
      <c r="G361" s="238"/>
      <c r="H361" s="238"/>
      <c r="I361" s="238"/>
      <c r="J361" s="238"/>
      <c r="K361" s="238"/>
      <c r="L361" s="238"/>
      <c r="M361" s="238"/>
      <c r="N361" s="238"/>
      <c r="O361" s="238"/>
      <c r="P361" s="238"/>
      <c r="Q361" s="238"/>
      <c r="R361" s="238"/>
      <c r="S361" s="238"/>
      <c r="T361" s="238"/>
      <c r="U361" s="120"/>
      <c r="V361" s="238"/>
      <c r="W361" s="238"/>
      <c r="X361" s="238"/>
      <c r="Y361" s="238"/>
      <c r="Z361" s="120"/>
      <c r="AA361" s="136"/>
      <c r="AB361" s="136"/>
      <c r="AC361" s="136"/>
      <c r="AD361" s="136"/>
      <c r="AE361" s="119"/>
      <c r="AF361" s="247"/>
      <c r="AG361" s="153">
        <f t="shared" ref="AG361:AG407" si="9">+AA361-AB361-AC361-AD361-AE361-AF361</f>
        <v>0</v>
      </c>
      <c r="AH361" s="39"/>
      <c r="AI361" s="39"/>
    </row>
    <row r="362" spans="1:35" ht="16.5" thickTop="1" thickBot="1" x14ac:dyDescent="0.3">
      <c r="A362" s="98">
        <v>2022</v>
      </c>
      <c r="B362" s="237" t="s">
        <v>134</v>
      </c>
      <c r="C362" s="239" t="s">
        <v>157</v>
      </c>
      <c r="D362" s="237" t="s">
        <v>42</v>
      </c>
      <c r="E362" s="237" t="s">
        <v>152</v>
      </c>
      <c r="F362" s="238"/>
      <c r="G362" s="238"/>
      <c r="H362" s="238"/>
      <c r="I362" s="238"/>
      <c r="J362" s="238"/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  <c r="U362" s="120"/>
      <c r="V362" s="238"/>
      <c r="W362" s="238"/>
      <c r="X362" s="238"/>
      <c r="Y362" s="238"/>
      <c r="Z362" s="120"/>
      <c r="AA362" s="136"/>
      <c r="AB362" s="136"/>
      <c r="AC362" s="136"/>
      <c r="AD362" s="136"/>
      <c r="AE362" s="119"/>
      <c r="AF362" s="247"/>
      <c r="AG362" s="153">
        <f t="shared" si="9"/>
        <v>0</v>
      </c>
      <c r="AH362" s="39"/>
      <c r="AI362" s="39"/>
    </row>
    <row r="363" spans="1:35" ht="16.5" thickTop="1" thickBot="1" x14ac:dyDescent="0.3">
      <c r="A363" s="98">
        <v>2022</v>
      </c>
      <c r="B363" s="237" t="s">
        <v>134</v>
      </c>
      <c r="C363" s="240">
        <v>44</v>
      </c>
      <c r="D363" s="237" t="s">
        <v>42</v>
      </c>
      <c r="E363" s="241" t="s">
        <v>158</v>
      </c>
      <c r="F363" s="238"/>
      <c r="G363" s="238"/>
      <c r="H363" s="238"/>
      <c r="I363" s="238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120"/>
      <c r="V363" s="238"/>
      <c r="W363" s="238"/>
      <c r="X363" s="238"/>
      <c r="Y363" s="238"/>
      <c r="Z363" s="120"/>
      <c r="AA363" s="136"/>
      <c r="AB363" s="136"/>
      <c r="AC363" s="136"/>
      <c r="AD363" s="136"/>
      <c r="AE363" s="119"/>
      <c r="AF363" s="247"/>
      <c r="AG363" s="153">
        <f t="shared" si="9"/>
        <v>0</v>
      </c>
      <c r="AH363" s="39"/>
      <c r="AI363" s="39"/>
    </row>
    <row r="364" spans="1:35" ht="16.5" thickTop="1" thickBot="1" x14ac:dyDescent="0.3">
      <c r="A364" s="98">
        <v>2022</v>
      </c>
      <c r="B364" s="237" t="s">
        <v>134</v>
      </c>
      <c r="C364" s="240">
        <v>45</v>
      </c>
      <c r="D364" s="237" t="s">
        <v>42</v>
      </c>
      <c r="E364" s="241" t="s">
        <v>159</v>
      </c>
      <c r="F364" s="238"/>
      <c r="G364" s="238"/>
      <c r="H364" s="238"/>
      <c r="I364" s="238"/>
      <c r="J364" s="238"/>
      <c r="K364" s="238"/>
      <c r="L364" s="238"/>
      <c r="M364" s="238"/>
      <c r="N364" s="238"/>
      <c r="O364" s="238"/>
      <c r="P364" s="238"/>
      <c r="Q364" s="238"/>
      <c r="R364" s="238"/>
      <c r="S364" s="238"/>
      <c r="T364" s="238"/>
      <c r="U364" s="120"/>
      <c r="V364" s="238"/>
      <c r="W364" s="238"/>
      <c r="X364" s="238"/>
      <c r="Y364" s="238"/>
      <c r="Z364" s="120"/>
      <c r="AA364" s="136"/>
      <c r="AB364" s="136"/>
      <c r="AC364" s="136"/>
      <c r="AD364" s="136"/>
      <c r="AE364" s="119"/>
      <c r="AF364" s="247"/>
      <c r="AG364" s="153">
        <f t="shared" si="9"/>
        <v>0</v>
      </c>
      <c r="AH364" s="39"/>
      <c r="AI364" s="39"/>
    </row>
    <row r="365" spans="1:35" ht="16.5" thickTop="1" thickBot="1" x14ac:dyDescent="0.3">
      <c r="A365" s="98">
        <v>2022</v>
      </c>
      <c r="B365" s="237" t="s">
        <v>134</v>
      </c>
      <c r="C365" s="240">
        <v>46</v>
      </c>
      <c r="D365" s="237" t="s">
        <v>42</v>
      </c>
      <c r="E365" s="241" t="s">
        <v>160</v>
      </c>
      <c r="F365" s="238"/>
      <c r="G365" s="238"/>
      <c r="H365" s="238"/>
      <c r="I365" s="238"/>
      <c r="J365" s="238"/>
      <c r="K365" s="238"/>
      <c r="L365" s="238"/>
      <c r="M365" s="238"/>
      <c r="N365" s="238"/>
      <c r="O365" s="238"/>
      <c r="P365" s="238"/>
      <c r="Q365" s="238"/>
      <c r="R365" s="238"/>
      <c r="S365" s="238"/>
      <c r="T365" s="238"/>
      <c r="U365" s="120"/>
      <c r="V365" s="238"/>
      <c r="W365" s="238"/>
      <c r="X365" s="238"/>
      <c r="Y365" s="238"/>
      <c r="Z365" s="120"/>
      <c r="AA365" s="136"/>
      <c r="AB365" s="136"/>
      <c r="AC365" s="136"/>
      <c r="AD365" s="136"/>
      <c r="AE365" s="119"/>
      <c r="AF365" s="247"/>
      <c r="AG365" s="153">
        <f t="shared" si="9"/>
        <v>0</v>
      </c>
      <c r="AH365" s="39"/>
      <c r="AI365" s="39"/>
    </row>
    <row r="366" spans="1:35" ht="16.5" thickTop="1" thickBot="1" x14ac:dyDescent="0.3">
      <c r="A366" s="98">
        <v>2022</v>
      </c>
      <c r="B366" s="237" t="s">
        <v>134</v>
      </c>
      <c r="C366" s="240">
        <v>47</v>
      </c>
      <c r="D366" s="242" t="s">
        <v>165</v>
      </c>
      <c r="E366" s="241" t="s">
        <v>161</v>
      </c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120"/>
      <c r="V366" s="238"/>
      <c r="W366" s="238"/>
      <c r="X366" s="238"/>
      <c r="Y366" s="238"/>
      <c r="Z366" s="120"/>
      <c r="AA366" s="136"/>
      <c r="AB366" s="136"/>
      <c r="AC366" s="136"/>
      <c r="AD366" s="136"/>
      <c r="AE366" s="119"/>
      <c r="AF366" s="247"/>
      <c r="AG366" s="153">
        <f t="shared" si="9"/>
        <v>0</v>
      </c>
      <c r="AH366" s="39"/>
      <c r="AI366" s="39"/>
    </row>
    <row r="367" spans="1:35" ht="16.5" thickTop="1" thickBot="1" x14ac:dyDescent="0.3">
      <c r="A367" s="98">
        <v>2022</v>
      </c>
      <c r="B367" s="237" t="s">
        <v>134</v>
      </c>
      <c r="C367" s="240">
        <v>48</v>
      </c>
      <c r="D367" s="242" t="s">
        <v>165</v>
      </c>
      <c r="E367" s="241" t="s">
        <v>162</v>
      </c>
      <c r="F367" s="238"/>
      <c r="G367" s="238"/>
      <c r="H367" s="238"/>
      <c r="I367" s="238"/>
      <c r="J367" s="238"/>
      <c r="K367" s="238"/>
      <c r="L367" s="238"/>
      <c r="M367" s="238"/>
      <c r="N367" s="238"/>
      <c r="O367" s="238"/>
      <c r="P367" s="238"/>
      <c r="Q367" s="238"/>
      <c r="R367" s="238"/>
      <c r="S367" s="238"/>
      <c r="T367" s="238"/>
      <c r="U367" s="120"/>
      <c r="V367" s="238"/>
      <c r="W367" s="238"/>
      <c r="X367" s="238"/>
      <c r="Y367" s="238"/>
      <c r="Z367" s="120"/>
      <c r="AA367" s="136"/>
      <c r="AB367" s="136"/>
      <c r="AC367" s="136"/>
      <c r="AD367" s="136"/>
      <c r="AE367" s="119"/>
      <c r="AF367" s="247"/>
      <c r="AG367" s="153">
        <f t="shared" si="9"/>
        <v>0</v>
      </c>
      <c r="AH367" s="39"/>
      <c r="AI367" s="39"/>
    </row>
    <row r="368" spans="1:35" ht="16.5" thickTop="1" thickBot="1" x14ac:dyDescent="0.3">
      <c r="A368" s="98">
        <v>2022</v>
      </c>
      <c r="B368" s="237" t="s">
        <v>134</v>
      </c>
      <c r="C368" s="240">
        <v>50</v>
      </c>
      <c r="D368" s="242" t="s">
        <v>165</v>
      </c>
      <c r="E368" s="241" t="s">
        <v>164</v>
      </c>
      <c r="F368" s="238"/>
      <c r="G368" s="238"/>
      <c r="H368" s="238"/>
      <c r="I368" s="238"/>
      <c r="J368" s="238"/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120"/>
      <c r="V368" s="238"/>
      <c r="W368" s="238"/>
      <c r="X368" s="238"/>
      <c r="Y368" s="238"/>
      <c r="Z368" s="120"/>
      <c r="AA368" s="136"/>
      <c r="AB368" s="136"/>
      <c r="AC368" s="136"/>
      <c r="AD368" s="136"/>
      <c r="AE368" s="119"/>
      <c r="AF368" s="247"/>
      <c r="AG368" s="153">
        <f t="shared" si="9"/>
        <v>0</v>
      </c>
      <c r="AH368" s="39"/>
      <c r="AI368" s="39"/>
    </row>
    <row r="369" spans="1:35" ht="16.5" thickTop="1" thickBot="1" x14ac:dyDescent="0.3">
      <c r="A369" s="98">
        <v>2022</v>
      </c>
      <c r="B369" s="237" t="s">
        <v>134</v>
      </c>
      <c r="C369" s="240">
        <v>51</v>
      </c>
      <c r="D369" s="242" t="s">
        <v>165</v>
      </c>
      <c r="E369" s="241" t="s">
        <v>166</v>
      </c>
      <c r="F369" s="238"/>
      <c r="G369" s="238"/>
      <c r="H369" s="238"/>
      <c r="I369" s="238"/>
      <c r="J369" s="238"/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120"/>
      <c r="V369" s="238"/>
      <c r="W369" s="238"/>
      <c r="X369" s="238"/>
      <c r="Y369" s="238"/>
      <c r="Z369" s="120"/>
      <c r="AA369" s="136"/>
      <c r="AB369" s="136"/>
      <c r="AC369" s="136"/>
      <c r="AD369" s="136"/>
      <c r="AE369" s="119"/>
      <c r="AF369" s="247"/>
      <c r="AG369" s="153">
        <f t="shared" si="9"/>
        <v>0</v>
      </c>
      <c r="AH369" s="39"/>
      <c r="AI369" s="39"/>
    </row>
    <row r="370" spans="1:35" ht="16.5" thickTop="1" thickBot="1" x14ac:dyDescent="0.3">
      <c r="A370" s="98">
        <v>2022</v>
      </c>
      <c r="B370" s="237" t="s">
        <v>134</v>
      </c>
      <c r="C370" s="240">
        <v>52</v>
      </c>
      <c r="D370" s="242" t="s">
        <v>165</v>
      </c>
      <c r="E370" s="241" t="s">
        <v>167</v>
      </c>
      <c r="F370" s="238"/>
      <c r="G370" s="238"/>
      <c r="H370" s="238"/>
      <c r="I370" s="238"/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120"/>
      <c r="V370" s="238"/>
      <c r="W370" s="238"/>
      <c r="X370" s="238"/>
      <c r="Y370" s="238"/>
      <c r="Z370" s="120"/>
      <c r="AA370" s="136"/>
      <c r="AB370" s="136"/>
      <c r="AC370" s="136"/>
      <c r="AD370" s="136"/>
      <c r="AE370" s="119"/>
      <c r="AF370" s="247"/>
      <c r="AG370" s="153">
        <f t="shared" si="9"/>
        <v>0</v>
      </c>
      <c r="AH370" s="39"/>
      <c r="AI370" s="39"/>
    </row>
    <row r="371" spans="1:35" ht="16.5" thickTop="1" thickBot="1" x14ac:dyDescent="0.3">
      <c r="A371" s="98">
        <v>2022</v>
      </c>
      <c r="B371" s="237" t="s">
        <v>134</v>
      </c>
      <c r="C371" s="240">
        <v>53</v>
      </c>
      <c r="D371" s="242" t="s">
        <v>55</v>
      </c>
      <c r="E371" s="241" t="s">
        <v>56</v>
      </c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238"/>
      <c r="Q371" s="238"/>
      <c r="R371" s="238"/>
      <c r="S371" s="238"/>
      <c r="T371" s="238"/>
      <c r="U371" s="120"/>
      <c r="V371" s="238"/>
      <c r="W371" s="238"/>
      <c r="X371" s="238"/>
      <c r="Y371" s="238"/>
      <c r="Z371" s="120"/>
      <c r="AA371" s="136"/>
      <c r="AB371" s="136"/>
      <c r="AC371" s="136"/>
      <c r="AD371" s="136"/>
      <c r="AE371" s="119"/>
      <c r="AF371" s="247"/>
      <c r="AG371" s="153">
        <f t="shared" si="9"/>
        <v>0</v>
      </c>
      <c r="AH371" s="39"/>
      <c r="AI371" s="39"/>
    </row>
    <row r="372" spans="1:35" ht="16.5" thickTop="1" thickBot="1" x14ac:dyDescent="0.3">
      <c r="A372" s="98">
        <v>2022</v>
      </c>
      <c r="B372" s="237" t="s">
        <v>134</v>
      </c>
      <c r="C372" s="240" t="s">
        <v>170</v>
      </c>
      <c r="D372" s="242" t="s">
        <v>6</v>
      </c>
      <c r="E372" s="243" t="s">
        <v>168</v>
      </c>
      <c r="F372" s="238"/>
      <c r="G372" s="238"/>
      <c r="H372" s="238"/>
      <c r="I372" s="238"/>
      <c r="J372" s="238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  <c r="U372" s="120"/>
      <c r="V372" s="238"/>
      <c r="W372" s="238"/>
      <c r="X372" s="238"/>
      <c r="Y372" s="238"/>
      <c r="Z372" s="120"/>
      <c r="AA372" s="136"/>
      <c r="AB372" s="136"/>
      <c r="AC372" s="136"/>
      <c r="AD372" s="136"/>
      <c r="AE372" s="119"/>
      <c r="AF372" s="247"/>
      <c r="AG372" s="153">
        <f t="shared" si="9"/>
        <v>0</v>
      </c>
      <c r="AH372" s="39"/>
      <c r="AI372" s="39"/>
    </row>
    <row r="373" spans="1:35" ht="16.5" thickTop="1" thickBot="1" x14ac:dyDescent="0.3">
      <c r="A373" s="98">
        <v>2022</v>
      </c>
      <c r="B373" s="237" t="s">
        <v>134</v>
      </c>
      <c r="C373" s="240" t="s">
        <v>171</v>
      </c>
      <c r="D373" s="242" t="s">
        <v>6</v>
      </c>
      <c r="E373" s="243" t="s">
        <v>169</v>
      </c>
      <c r="F373" s="238"/>
      <c r="G373" s="238"/>
      <c r="H373" s="238"/>
      <c r="I373" s="238"/>
      <c r="J373" s="238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  <c r="U373" s="120"/>
      <c r="V373" s="238"/>
      <c r="W373" s="238"/>
      <c r="X373" s="238"/>
      <c r="Y373" s="238"/>
      <c r="Z373" s="120"/>
      <c r="AA373" s="136"/>
      <c r="AB373" s="136"/>
      <c r="AC373" s="136"/>
      <c r="AD373" s="136"/>
      <c r="AE373" s="119"/>
      <c r="AF373" s="247"/>
      <c r="AG373" s="153">
        <f t="shared" si="9"/>
        <v>0</v>
      </c>
      <c r="AH373" s="39"/>
      <c r="AI373" s="39"/>
    </row>
    <row r="374" spans="1:35" ht="16.5" thickTop="1" thickBot="1" x14ac:dyDescent="0.3">
      <c r="A374" s="98">
        <v>2022</v>
      </c>
      <c r="B374" s="237" t="s">
        <v>134</v>
      </c>
      <c r="C374" s="240">
        <v>65</v>
      </c>
      <c r="D374" s="242" t="s">
        <v>181</v>
      </c>
      <c r="E374" s="243" t="s">
        <v>195</v>
      </c>
      <c r="F374" s="238"/>
      <c r="G374" s="238"/>
      <c r="H374" s="238"/>
      <c r="I374" s="238"/>
      <c r="J374" s="238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120"/>
      <c r="V374" s="238"/>
      <c r="W374" s="238"/>
      <c r="X374" s="238"/>
      <c r="Y374" s="238"/>
      <c r="Z374" s="120"/>
      <c r="AA374" s="136"/>
      <c r="AB374" s="136"/>
      <c r="AC374" s="136"/>
      <c r="AD374" s="136"/>
      <c r="AE374" s="119"/>
      <c r="AF374" s="247"/>
      <c r="AG374" s="153">
        <f t="shared" si="9"/>
        <v>0</v>
      </c>
      <c r="AH374" s="39"/>
      <c r="AI374" s="39"/>
    </row>
    <row r="375" spans="1:35" ht="16.5" thickTop="1" thickBot="1" x14ac:dyDescent="0.3">
      <c r="A375" s="98">
        <v>2022</v>
      </c>
      <c r="B375" s="237" t="s">
        <v>134</v>
      </c>
      <c r="C375" s="130">
        <v>69</v>
      </c>
      <c r="D375" s="244" t="s">
        <v>230</v>
      </c>
      <c r="E375" s="245" t="s">
        <v>231</v>
      </c>
      <c r="F375" s="238"/>
      <c r="G375" s="238"/>
      <c r="H375" s="238"/>
      <c r="I375" s="238"/>
      <c r="J375" s="238"/>
      <c r="K375" s="238"/>
      <c r="L375" s="238"/>
      <c r="M375" s="238"/>
      <c r="N375" s="238"/>
      <c r="O375" s="238"/>
      <c r="P375" s="238"/>
      <c r="Q375" s="238"/>
      <c r="R375" s="238"/>
      <c r="S375" s="238"/>
      <c r="T375" s="238"/>
      <c r="U375" s="120"/>
      <c r="V375" s="238"/>
      <c r="W375" s="238"/>
      <c r="X375" s="238"/>
      <c r="Y375" s="238"/>
      <c r="Z375" s="120"/>
      <c r="AA375" s="136"/>
      <c r="AB375" s="136"/>
      <c r="AC375" s="136"/>
      <c r="AD375" s="136"/>
      <c r="AE375" s="119"/>
      <c r="AF375" s="247"/>
      <c r="AG375" s="153">
        <f t="shared" si="9"/>
        <v>0</v>
      </c>
      <c r="AH375" s="39"/>
      <c r="AI375" s="39"/>
    </row>
    <row r="376" spans="1:35" ht="16.5" thickTop="1" thickBot="1" x14ac:dyDescent="0.3">
      <c r="A376" s="98">
        <v>2022</v>
      </c>
      <c r="B376" s="126" t="s">
        <v>147</v>
      </c>
      <c r="C376" s="127" t="s">
        <v>8</v>
      </c>
      <c r="D376" s="126" t="s">
        <v>9</v>
      </c>
      <c r="E376" s="126" t="s">
        <v>10</v>
      </c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0"/>
      <c r="V376" s="128"/>
      <c r="W376" s="128"/>
      <c r="X376" s="128"/>
      <c r="Y376" s="128"/>
      <c r="Z376" s="120"/>
      <c r="AA376" s="129"/>
      <c r="AB376" s="129"/>
      <c r="AC376" s="129"/>
      <c r="AD376" s="129"/>
      <c r="AE376" s="129"/>
      <c r="AF376" s="129"/>
      <c r="AG376" s="153">
        <f t="shared" si="9"/>
        <v>0</v>
      </c>
      <c r="AH376" s="39"/>
      <c r="AI376" s="39"/>
    </row>
    <row r="377" spans="1:35" ht="16.5" thickTop="1" thickBot="1" x14ac:dyDescent="0.3">
      <c r="A377" s="98">
        <v>2022</v>
      </c>
      <c r="B377" s="98" t="s">
        <v>147</v>
      </c>
      <c r="C377" s="99" t="s">
        <v>11</v>
      </c>
      <c r="D377" s="98" t="s">
        <v>12</v>
      </c>
      <c r="E377" s="98" t="s">
        <v>13</v>
      </c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0"/>
      <c r="V377" s="128"/>
      <c r="W377" s="128"/>
      <c r="X377" s="128"/>
      <c r="Y377" s="128"/>
      <c r="Z377" s="120"/>
      <c r="AA377" s="129"/>
      <c r="AB377" s="129"/>
      <c r="AC377" s="129"/>
      <c r="AD377" s="129"/>
      <c r="AE377" s="119"/>
      <c r="AF377" s="119"/>
      <c r="AG377" s="153">
        <f t="shared" si="9"/>
        <v>0</v>
      </c>
      <c r="AH377" s="39"/>
      <c r="AI377" s="39"/>
    </row>
    <row r="378" spans="1:35" ht="16.5" thickTop="1" thickBot="1" x14ac:dyDescent="0.3">
      <c r="A378" s="98">
        <v>2022</v>
      </c>
      <c r="B378" s="98" t="s">
        <v>147</v>
      </c>
      <c r="C378" s="99" t="s">
        <v>82</v>
      </c>
      <c r="D378" s="98" t="s">
        <v>18</v>
      </c>
      <c r="E378" s="98" t="s">
        <v>19</v>
      </c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0"/>
      <c r="V378" s="128"/>
      <c r="W378" s="128"/>
      <c r="X378" s="128"/>
      <c r="Y378" s="128"/>
      <c r="Z378" s="120"/>
      <c r="AA378" s="129"/>
      <c r="AB378" s="129"/>
      <c r="AC378" s="129"/>
      <c r="AD378" s="129"/>
      <c r="AE378" s="119"/>
      <c r="AF378" s="119"/>
      <c r="AG378" s="153">
        <f t="shared" si="9"/>
        <v>0</v>
      </c>
      <c r="AH378" s="39"/>
      <c r="AI378" s="39"/>
    </row>
    <row r="379" spans="1:35" ht="16.5" thickTop="1" thickBot="1" x14ac:dyDescent="0.3">
      <c r="A379" s="98">
        <v>2022</v>
      </c>
      <c r="B379" s="98" t="s">
        <v>147</v>
      </c>
      <c r="C379" s="99" t="s">
        <v>24</v>
      </c>
      <c r="D379" s="98" t="s">
        <v>9</v>
      </c>
      <c r="E379" s="98" t="s">
        <v>25</v>
      </c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0"/>
      <c r="V379" s="128"/>
      <c r="W379" s="128"/>
      <c r="X379" s="128"/>
      <c r="Y379" s="128"/>
      <c r="Z379" s="120"/>
      <c r="AA379" s="129"/>
      <c r="AB379" s="129"/>
      <c r="AC379" s="129"/>
      <c r="AD379" s="129"/>
      <c r="AE379" s="119"/>
      <c r="AF379" s="119"/>
      <c r="AG379" s="153">
        <f t="shared" si="9"/>
        <v>0</v>
      </c>
      <c r="AH379" s="39"/>
      <c r="AI379" s="39"/>
    </row>
    <row r="380" spans="1:35" ht="16.5" thickTop="1" thickBot="1" x14ac:dyDescent="0.3">
      <c r="A380" s="98">
        <v>2022</v>
      </c>
      <c r="B380" s="98" t="s">
        <v>147</v>
      </c>
      <c r="C380" s="99" t="s">
        <v>84</v>
      </c>
      <c r="D380" s="98" t="s">
        <v>26</v>
      </c>
      <c r="E380" s="98" t="s">
        <v>27</v>
      </c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0"/>
      <c r="V380" s="128"/>
      <c r="W380" s="128"/>
      <c r="X380" s="128"/>
      <c r="Y380" s="128"/>
      <c r="Z380" s="120"/>
      <c r="AA380" s="129"/>
      <c r="AB380" s="129"/>
      <c r="AC380" s="129"/>
      <c r="AD380" s="129"/>
      <c r="AE380" s="119"/>
      <c r="AF380" s="119"/>
      <c r="AG380" s="153">
        <f t="shared" si="9"/>
        <v>0</v>
      </c>
      <c r="AH380" s="39"/>
      <c r="AI380" s="39"/>
    </row>
    <row r="381" spans="1:35" ht="16.5" thickTop="1" thickBot="1" x14ac:dyDescent="0.3">
      <c r="A381" s="98">
        <v>2022</v>
      </c>
      <c r="B381" s="98" t="s">
        <v>147</v>
      </c>
      <c r="C381" s="99" t="s">
        <v>89</v>
      </c>
      <c r="D381" s="98" t="s">
        <v>6</v>
      </c>
      <c r="E381" s="98" t="s">
        <v>37</v>
      </c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0"/>
      <c r="V381" s="128"/>
      <c r="W381" s="128"/>
      <c r="X381" s="128"/>
      <c r="Y381" s="128"/>
      <c r="Z381" s="120"/>
      <c r="AA381" s="129"/>
      <c r="AB381" s="129"/>
      <c r="AC381" s="129"/>
      <c r="AD381" s="129"/>
      <c r="AE381" s="119"/>
      <c r="AF381" s="119"/>
      <c r="AG381" s="153">
        <f t="shared" si="9"/>
        <v>0</v>
      </c>
      <c r="AH381" s="39"/>
      <c r="AI381" s="39"/>
    </row>
    <row r="382" spans="1:35" ht="16.5" thickTop="1" thickBot="1" x14ac:dyDescent="0.3">
      <c r="A382" s="98">
        <v>2022</v>
      </c>
      <c r="B382" s="98" t="s">
        <v>147</v>
      </c>
      <c r="C382" s="99" t="s">
        <v>46</v>
      </c>
      <c r="D382" s="98" t="s">
        <v>42</v>
      </c>
      <c r="E382" s="98" t="s">
        <v>47</v>
      </c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0"/>
      <c r="V382" s="128"/>
      <c r="W382" s="128"/>
      <c r="X382" s="128"/>
      <c r="Y382" s="128"/>
      <c r="Z382" s="120"/>
      <c r="AA382" s="129"/>
      <c r="AB382" s="129"/>
      <c r="AC382" s="129"/>
      <c r="AD382" s="129"/>
      <c r="AE382" s="119"/>
      <c r="AF382" s="119"/>
      <c r="AG382" s="153">
        <f t="shared" si="9"/>
        <v>0</v>
      </c>
      <c r="AH382" s="39"/>
      <c r="AI382" s="39"/>
    </row>
    <row r="383" spans="1:35" ht="16.5" thickTop="1" thickBot="1" x14ac:dyDescent="0.3">
      <c r="A383" s="98">
        <v>2022</v>
      </c>
      <c r="B383" s="98" t="s">
        <v>147</v>
      </c>
      <c r="C383" s="99" t="s">
        <v>90</v>
      </c>
      <c r="D383" s="98" t="s">
        <v>181</v>
      </c>
      <c r="E383" s="98" t="s">
        <v>49</v>
      </c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0"/>
      <c r="V383" s="128"/>
      <c r="W383" s="128"/>
      <c r="X383" s="128"/>
      <c r="Y383" s="128"/>
      <c r="Z383" s="120"/>
      <c r="AA383" s="129"/>
      <c r="AB383" s="129"/>
      <c r="AC383" s="129"/>
      <c r="AD383" s="129"/>
      <c r="AE383" s="119"/>
      <c r="AF383" s="119"/>
      <c r="AG383" s="153">
        <f t="shared" si="9"/>
        <v>0</v>
      </c>
      <c r="AH383" s="39"/>
      <c r="AI383" s="39"/>
    </row>
    <row r="384" spans="1:35" ht="16.5" thickTop="1" thickBot="1" x14ac:dyDescent="0.3">
      <c r="A384" s="98">
        <v>2022</v>
      </c>
      <c r="B384" s="98" t="s">
        <v>147</v>
      </c>
      <c r="C384" s="99" t="s">
        <v>51</v>
      </c>
      <c r="D384" s="98" t="s">
        <v>9</v>
      </c>
      <c r="E384" s="98" t="s">
        <v>52</v>
      </c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0"/>
      <c r="V384" s="128"/>
      <c r="W384" s="128"/>
      <c r="X384" s="128"/>
      <c r="Y384" s="128"/>
      <c r="Z384" s="120"/>
      <c r="AA384" s="129"/>
      <c r="AB384" s="129"/>
      <c r="AC384" s="129"/>
      <c r="AD384" s="129"/>
      <c r="AE384" s="119"/>
      <c r="AF384" s="119"/>
      <c r="AG384" s="153">
        <f t="shared" si="9"/>
        <v>0</v>
      </c>
      <c r="AH384" s="39"/>
      <c r="AI384" s="39"/>
    </row>
    <row r="385" spans="1:35" ht="16.5" thickTop="1" thickBot="1" x14ac:dyDescent="0.3">
      <c r="A385" s="98">
        <v>2022</v>
      </c>
      <c r="B385" s="98" t="s">
        <v>147</v>
      </c>
      <c r="C385" s="99" t="s">
        <v>91</v>
      </c>
      <c r="D385" s="98" t="s">
        <v>53</v>
      </c>
      <c r="E385" s="98" t="s">
        <v>54</v>
      </c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0"/>
      <c r="V385" s="128"/>
      <c r="W385" s="128"/>
      <c r="X385" s="128"/>
      <c r="Y385" s="128"/>
      <c r="Z385" s="120"/>
      <c r="AA385" s="129"/>
      <c r="AB385" s="129"/>
      <c r="AC385" s="129"/>
      <c r="AD385" s="129"/>
      <c r="AE385" s="119"/>
      <c r="AF385" s="119"/>
      <c r="AG385" s="153">
        <f t="shared" si="9"/>
        <v>0</v>
      </c>
      <c r="AH385" s="39"/>
      <c r="AI385" s="39"/>
    </row>
    <row r="386" spans="1:35" ht="16.5" thickTop="1" thickBot="1" x14ac:dyDescent="0.3">
      <c r="A386" s="98">
        <v>2022</v>
      </c>
      <c r="B386" s="98" t="s">
        <v>147</v>
      </c>
      <c r="C386" s="99" t="s">
        <v>92</v>
      </c>
      <c r="D386" s="98" t="s">
        <v>6</v>
      </c>
      <c r="E386" s="98" t="s">
        <v>61</v>
      </c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0"/>
      <c r="V386" s="128"/>
      <c r="W386" s="128"/>
      <c r="X386" s="128"/>
      <c r="Y386" s="128"/>
      <c r="Z386" s="120"/>
      <c r="AA386" s="129"/>
      <c r="AB386" s="129"/>
      <c r="AC386" s="129"/>
      <c r="AD386" s="129"/>
      <c r="AE386" s="119"/>
      <c r="AF386" s="119"/>
      <c r="AG386" s="153">
        <f t="shared" si="9"/>
        <v>0</v>
      </c>
      <c r="AH386" s="39"/>
      <c r="AI386" s="39"/>
    </row>
    <row r="387" spans="1:35" ht="16.5" thickTop="1" thickBot="1" x14ac:dyDescent="0.3">
      <c r="A387" s="98">
        <v>2022</v>
      </c>
      <c r="B387" s="98" t="s">
        <v>147</v>
      </c>
      <c r="C387" s="99" t="s">
        <v>93</v>
      </c>
      <c r="D387" s="98" t="s">
        <v>181</v>
      </c>
      <c r="E387" s="98" t="s">
        <v>62</v>
      </c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0"/>
      <c r="V387" s="128"/>
      <c r="W387" s="128"/>
      <c r="X387" s="128"/>
      <c r="Y387" s="128"/>
      <c r="Z387" s="120"/>
      <c r="AA387" s="129"/>
      <c r="AB387" s="129"/>
      <c r="AC387" s="129"/>
      <c r="AD387" s="129"/>
      <c r="AE387" s="119"/>
      <c r="AF387" s="119"/>
      <c r="AG387" s="153">
        <f t="shared" si="9"/>
        <v>0</v>
      </c>
      <c r="AH387" s="39"/>
      <c r="AI387" s="39"/>
    </row>
    <row r="388" spans="1:35" ht="16.5" thickTop="1" thickBot="1" x14ac:dyDescent="0.3">
      <c r="A388" s="98">
        <v>2022</v>
      </c>
      <c r="B388" s="98" t="s">
        <v>147</v>
      </c>
      <c r="C388" s="99" t="s">
        <v>135</v>
      </c>
      <c r="D388" s="98" t="s">
        <v>137</v>
      </c>
      <c r="E388" s="98" t="s">
        <v>139</v>
      </c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0"/>
      <c r="V388" s="128"/>
      <c r="W388" s="128"/>
      <c r="X388" s="128"/>
      <c r="Y388" s="128"/>
      <c r="Z388" s="120"/>
      <c r="AA388" s="129"/>
      <c r="AB388" s="129"/>
      <c r="AC388" s="129"/>
      <c r="AD388" s="129"/>
      <c r="AE388" s="119"/>
      <c r="AF388" s="119"/>
      <c r="AG388" s="153">
        <f t="shared" si="9"/>
        <v>0</v>
      </c>
      <c r="AH388" s="39"/>
      <c r="AI388" s="39"/>
    </row>
    <row r="389" spans="1:35" ht="16.5" thickTop="1" thickBot="1" x14ac:dyDescent="0.3">
      <c r="A389" s="98">
        <v>2022</v>
      </c>
      <c r="B389" s="98" t="s">
        <v>147</v>
      </c>
      <c r="C389" s="99" t="s">
        <v>204</v>
      </c>
      <c r="D389" s="98" t="s">
        <v>0</v>
      </c>
      <c r="E389" s="98" t="s">
        <v>203</v>
      </c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0"/>
      <c r="V389" s="128"/>
      <c r="W389" s="128"/>
      <c r="X389" s="128"/>
      <c r="Y389" s="128"/>
      <c r="Z389" s="120"/>
      <c r="AA389" s="129"/>
      <c r="AB389" s="129"/>
      <c r="AC389" s="129"/>
      <c r="AD389" s="129"/>
      <c r="AE389" s="119"/>
      <c r="AF389" s="119"/>
      <c r="AG389" s="153">
        <f t="shared" si="9"/>
        <v>0</v>
      </c>
      <c r="AH389" s="39"/>
      <c r="AI389" s="39"/>
    </row>
    <row r="390" spans="1:35" ht="16.5" thickTop="1" thickBot="1" x14ac:dyDescent="0.3">
      <c r="A390" s="98">
        <v>2022</v>
      </c>
      <c r="B390" s="98" t="s">
        <v>147</v>
      </c>
      <c r="C390" s="99" t="s">
        <v>228</v>
      </c>
      <c r="D390" s="98" t="s">
        <v>4</v>
      </c>
      <c r="E390" s="98" t="s">
        <v>226</v>
      </c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0"/>
      <c r="V390" s="128"/>
      <c r="W390" s="128"/>
      <c r="X390" s="128"/>
      <c r="Y390" s="128"/>
      <c r="Z390" s="120"/>
      <c r="AA390" s="129"/>
      <c r="AB390" s="129"/>
      <c r="AC390" s="129"/>
      <c r="AD390" s="129"/>
      <c r="AE390" s="119"/>
      <c r="AF390" s="119"/>
      <c r="AG390" s="153">
        <f t="shared" si="9"/>
        <v>0</v>
      </c>
      <c r="AH390" s="39"/>
      <c r="AI390" s="39"/>
    </row>
    <row r="391" spans="1:35" ht="16.5" thickTop="1" thickBot="1" x14ac:dyDescent="0.3">
      <c r="A391" s="98">
        <v>2022</v>
      </c>
      <c r="B391" s="98" t="s">
        <v>147</v>
      </c>
      <c r="C391" s="99" t="s">
        <v>229</v>
      </c>
      <c r="D391" s="98" t="s">
        <v>227</v>
      </c>
      <c r="E391" s="98" t="s">
        <v>225</v>
      </c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0"/>
      <c r="V391" s="128"/>
      <c r="W391" s="128"/>
      <c r="X391" s="128"/>
      <c r="Y391" s="128"/>
      <c r="Z391" s="120"/>
      <c r="AA391" s="129"/>
      <c r="AB391" s="129"/>
      <c r="AC391" s="129"/>
      <c r="AD391" s="129"/>
      <c r="AE391" s="119"/>
      <c r="AF391" s="119"/>
      <c r="AG391" s="153">
        <f t="shared" si="9"/>
        <v>0</v>
      </c>
      <c r="AH391" s="39"/>
      <c r="AI391" s="39"/>
    </row>
    <row r="392" spans="1:35" ht="16.5" thickTop="1" thickBot="1" x14ac:dyDescent="0.3">
      <c r="A392" s="98">
        <v>2022</v>
      </c>
      <c r="B392" s="98" t="s">
        <v>147</v>
      </c>
      <c r="C392" s="132" t="s">
        <v>153</v>
      </c>
      <c r="D392" s="98" t="s">
        <v>12</v>
      </c>
      <c r="E392" s="98" t="s">
        <v>148</v>
      </c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0"/>
      <c r="V392" s="128"/>
      <c r="W392" s="128"/>
      <c r="X392" s="128"/>
      <c r="Y392" s="128"/>
      <c r="Z392" s="120"/>
      <c r="AA392" s="129"/>
      <c r="AB392" s="129"/>
      <c r="AC392" s="129"/>
      <c r="AD392" s="129"/>
      <c r="AE392" s="119"/>
      <c r="AF392" s="119"/>
      <c r="AG392" s="153">
        <f t="shared" si="9"/>
        <v>0</v>
      </c>
      <c r="AH392" s="39"/>
      <c r="AI392" s="39"/>
    </row>
    <row r="393" spans="1:35" ht="16.5" thickTop="1" thickBot="1" x14ac:dyDescent="0.3">
      <c r="A393" s="98">
        <v>2022</v>
      </c>
      <c r="B393" s="98" t="s">
        <v>147</v>
      </c>
      <c r="C393" s="99" t="s">
        <v>154</v>
      </c>
      <c r="D393" s="98" t="s">
        <v>9</v>
      </c>
      <c r="E393" s="98" t="s">
        <v>149</v>
      </c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0"/>
      <c r="V393" s="128"/>
      <c r="W393" s="128"/>
      <c r="X393" s="128"/>
      <c r="Y393" s="128"/>
      <c r="Z393" s="120"/>
      <c r="AA393" s="129"/>
      <c r="AB393" s="129"/>
      <c r="AC393" s="129"/>
      <c r="AD393" s="129"/>
      <c r="AE393" s="119"/>
      <c r="AF393" s="119"/>
      <c r="AG393" s="153">
        <f t="shared" si="9"/>
        <v>0</v>
      </c>
      <c r="AH393" s="39"/>
      <c r="AI393" s="39"/>
    </row>
    <row r="394" spans="1:35" ht="16.5" thickTop="1" thickBot="1" x14ac:dyDescent="0.3">
      <c r="A394" s="98">
        <v>2022</v>
      </c>
      <c r="B394" s="98" t="s">
        <v>147</v>
      </c>
      <c r="C394" s="99" t="s">
        <v>155</v>
      </c>
      <c r="D394" s="98" t="s">
        <v>42</v>
      </c>
      <c r="E394" s="98" t="s">
        <v>150</v>
      </c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0"/>
      <c r="V394" s="128"/>
      <c r="W394" s="128"/>
      <c r="X394" s="128"/>
      <c r="Y394" s="128"/>
      <c r="Z394" s="120"/>
      <c r="AA394" s="129"/>
      <c r="AB394" s="129"/>
      <c r="AC394" s="129"/>
      <c r="AD394" s="129"/>
      <c r="AE394" s="119"/>
      <c r="AF394" s="119"/>
      <c r="AG394" s="153">
        <f t="shared" si="9"/>
        <v>0</v>
      </c>
      <c r="AH394" s="39"/>
      <c r="AI394" s="39"/>
    </row>
    <row r="395" spans="1:35" ht="16.5" thickTop="1" thickBot="1" x14ac:dyDescent="0.3">
      <c r="A395" s="98">
        <v>2022</v>
      </c>
      <c r="B395" s="98" t="s">
        <v>147</v>
      </c>
      <c r="C395" s="99" t="s">
        <v>156</v>
      </c>
      <c r="D395" s="98" t="s">
        <v>42</v>
      </c>
      <c r="E395" s="98" t="s">
        <v>151</v>
      </c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0"/>
      <c r="V395" s="128"/>
      <c r="W395" s="128"/>
      <c r="X395" s="128"/>
      <c r="Y395" s="128"/>
      <c r="Z395" s="120"/>
      <c r="AA395" s="129"/>
      <c r="AB395" s="129"/>
      <c r="AC395" s="129"/>
      <c r="AD395" s="129"/>
      <c r="AE395" s="119"/>
      <c r="AF395" s="119"/>
      <c r="AG395" s="153">
        <f t="shared" si="9"/>
        <v>0</v>
      </c>
      <c r="AH395" s="39"/>
      <c r="AI395" s="39"/>
    </row>
    <row r="396" spans="1:35" ht="16.5" thickTop="1" thickBot="1" x14ac:dyDescent="0.3">
      <c r="A396" s="98">
        <v>2022</v>
      </c>
      <c r="B396" s="98" t="s">
        <v>147</v>
      </c>
      <c r="C396" s="99" t="s">
        <v>157</v>
      </c>
      <c r="D396" s="98" t="s">
        <v>42</v>
      </c>
      <c r="E396" s="98" t="s">
        <v>152</v>
      </c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0"/>
      <c r="V396" s="128"/>
      <c r="W396" s="128"/>
      <c r="X396" s="128"/>
      <c r="Y396" s="128"/>
      <c r="Z396" s="120"/>
      <c r="AA396" s="129"/>
      <c r="AB396" s="129"/>
      <c r="AC396" s="129"/>
      <c r="AD396" s="129"/>
      <c r="AE396" s="119"/>
      <c r="AF396" s="119"/>
      <c r="AG396" s="153">
        <f t="shared" si="9"/>
        <v>0</v>
      </c>
      <c r="AH396" s="39"/>
      <c r="AI396" s="39"/>
    </row>
    <row r="397" spans="1:35" ht="16.5" thickTop="1" thickBot="1" x14ac:dyDescent="0.3">
      <c r="A397" s="98">
        <v>2022</v>
      </c>
      <c r="B397" s="98" t="s">
        <v>147</v>
      </c>
      <c r="C397" s="118">
        <v>44</v>
      </c>
      <c r="D397" s="98" t="s">
        <v>42</v>
      </c>
      <c r="E397" s="117" t="s">
        <v>158</v>
      </c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0"/>
      <c r="V397" s="128"/>
      <c r="W397" s="128"/>
      <c r="X397" s="128"/>
      <c r="Y397" s="128"/>
      <c r="Z397" s="120"/>
      <c r="AA397" s="129"/>
      <c r="AB397" s="129"/>
      <c r="AC397" s="129"/>
      <c r="AD397" s="129"/>
      <c r="AE397" s="119"/>
      <c r="AF397" s="119"/>
      <c r="AG397" s="153">
        <f t="shared" si="9"/>
        <v>0</v>
      </c>
      <c r="AH397" s="39"/>
      <c r="AI397" s="39"/>
    </row>
    <row r="398" spans="1:35" ht="16.5" thickTop="1" thickBot="1" x14ac:dyDescent="0.3">
      <c r="A398" s="98">
        <v>2022</v>
      </c>
      <c r="B398" s="98" t="s">
        <v>147</v>
      </c>
      <c r="C398" s="118">
        <v>45</v>
      </c>
      <c r="D398" s="98" t="s">
        <v>42</v>
      </c>
      <c r="E398" s="117" t="s">
        <v>159</v>
      </c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0"/>
      <c r="V398" s="128"/>
      <c r="W398" s="128"/>
      <c r="X398" s="128"/>
      <c r="Y398" s="128"/>
      <c r="Z398" s="120"/>
      <c r="AA398" s="129"/>
      <c r="AB398" s="129"/>
      <c r="AC398" s="129"/>
      <c r="AD398" s="129"/>
      <c r="AE398" s="119"/>
      <c r="AF398" s="119"/>
      <c r="AG398" s="153">
        <f t="shared" si="9"/>
        <v>0</v>
      </c>
      <c r="AH398" s="39"/>
      <c r="AI398" s="39"/>
    </row>
    <row r="399" spans="1:35" ht="16.5" thickTop="1" thickBot="1" x14ac:dyDescent="0.3">
      <c r="A399" s="98">
        <v>2022</v>
      </c>
      <c r="B399" s="98" t="s">
        <v>147</v>
      </c>
      <c r="C399" s="118">
        <v>46</v>
      </c>
      <c r="D399" s="98" t="s">
        <v>42</v>
      </c>
      <c r="E399" s="117" t="s">
        <v>160</v>
      </c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0"/>
      <c r="V399" s="128"/>
      <c r="W399" s="128"/>
      <c r="X399" s="128"/>
      <c r="Y399" s="128"/>
      <c r="Z399" s="120"/>
      <c r="AA399" s="129"/>
      <c r="AB399" s="129"/>
      <c r="AC399" s="129"/>
      <c r="AD399" s="129"/>
      <c r="AE399" s="119"/>
      <c r="AF399" s="119"/>
      <c r="AG399" s="153">
        <f t="shared" si="9"/>
        <v>0</v>
      </c>
      <c r="AH399" s="39"/>
      <c r="AI399" s="39"/>
    </row>
    <row r="400" spans="1:35" ht="16.5" thickTop="1" thickBot="1" x14ac:dyDescent="0.3">
      <c r="A400" s="98">
        <v>2022</v>
      </c>
      <c r="B400" s="98" t="s">
        <v>147</v>
      </c>
      <c r="C400" s="118">
        <v>47</v>
      </c>
      <c r="D400" s="97" t="s">
        <v>165</v>
      </c>
      <c r="E400" s="117" t="s">
        <v>161</v>
      </c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0"/>
      <c r="V400" s="128"/>
      <c r="W400" s="128"/>
      <c r="X400" s="128"/>
      <c r="Y400" s="128"/>
      <c r="Z400" s="120"/>
      <c r="AA400" s="129"/>
      <c r="AB400" s="129"/>
      <c r="AC400" s="129"/>
      <c r="AD400" s="129"/>
      <c r="AE400" s="119"/>
      <c r="AF400" s="119"/>
      <c r="AG400" s="153">
        <f t="shared" si="9"/>
        <v>0</v>
      </c>
      <c r="AH400" s="39"/>
      <c r="AI400" s="39"/>
    </row>
    <row r="401" spans="1:37" ht="16.5" thickTop="1" thickBot="1" x14ac:dyDescent="0.3">
      <c r="A401" s="98">
        <v>2022</v>
      </c>
      <c r="B401" s="98" t="s">
        <v>147</v>
      </c>
      <c r="C401" s="118">
        <v>48</v>
      </c>
      <c r="D401" s="97" t="s">
        <v>165</v>
      </c>
      <c r="E401" s="117" t="s">
        <v>162</v>
      </c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0"/>
      <c r="V401" s="128"/>
      <c r="W401" s="128"/>
      <c r="X401" s="128"/>
      <c r="Y401" s="128"/>
      <c r="Z401" s="120"/>
      <c r="AA401" s="129"/>
      <c r="AB401" s="129"/>
      <c r="AC401" s="129"/>
      <c r="AD401" s="129"/>
      <c r="AE401" s="119"/>
      <c r="AF401" s="119"/>
      <c r="AG401" s="153">
        <f t="shared" si="9"/>
        <v>0</v>
      </c>
      <c r="AH401" s="39"/>
      <c r="AI401" s="39"/>
    </row>
    <row r="402" spans="1:37" ht="16.5" thickTop="1" thickBot="1" x14ac:dyDescent="0.3">
      <c r="A402" s="98">
        <v>2022</v>
      </c>
      <c r="B402" s="98" t="s">
        <v>147</v>
      </c>
      <c r="C402" s="118">
        <v>50</v>
      </c>
      <c r="D402" s="97" t="s">
        <v>165</v>
      </c>
      <c r="E402" s="117" t="s">
        <v>164</v>
      </c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0"/>
      <c r="V402" s="128"/>
      <c r="W402" s="128"/>
      <c r="X402" s="128"/>
      <c r="Y402" s="128"/>
      <c r="Z402" s="120"/>
      <c r="AA402" s="129"/>
      <c r="AB402" s="129"/>
      <c r="AC402" s="129"/>
      <c r="AD402" s="129"/>
      <c r="AE402" s="119"/>
      <c r="AF402" s="119"/>
      <c r="AG402" s="153">
        <f t="shared" si="9"/>
        <v>0</v>
      </c>
      <c r="AH402" s="39"/>
      <c r="AI402" s="39"/>
    </row>
    <row r="403" spans="1:37" ht="16.5" thickTop="1" thickBot="1" x14ac:dyDescent="0.3">
      <c r="A403" s="98">
        <v>2022</v>
      </c>
      <c r="B403" s="98" t="s">
        <v>147</v>
      </c>
      <c r="C403" s="118">
        <v>51</v>
      </c>
      <c r="D403" s="97" t="s">
        <v>165</v>
      </c>
      <c r="E403" s="117" t="s">
        <v>166</v>
      </c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0"/>
      <c r="V403" s="128"/>
      <c r="W403" s="128"/>
      <c r="X403" s="128"/>
      <c r="Y403" s="128"/>
      <c r="Z403" s="120"/>
      <c r="AA403" s="129"/>
      <c r="AB403" s="129"/>
      <c r="AC403" s="129"/>
      <c r="AD403" s="129"/>
      <c r="AE403" s="119"/>
      <c r="AF403" s="119"/>
      <c r="AG403" s="153">
        <f t="shared" si="9"/>
        <v>0</v>
      </c>
      <c r="AH403" s="39"/>
      <c r="AI403" s="39"/>
    </row>
    <row r="404" spans="1:37" ht="16.5" thickTop="1" thickBot="1" x14ac:dyDescent="0.3">
      <c r="A404" s="98">
        <v>2022</v>
      </c>
      <c r="B404" s="98" t="s">
        <v>147</v>
      </c>
      <c r="C404" s="118">
        <v>52</v>
      </c>
      <c r="D404" s="97" t="s">
        <v>165</v>
      </c>
      <c r="E404" s="117" t="s">
        <v>167</v>
      </c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0"/>
      <c r="V404" s="128"/>
      <c r="W404" s="128"/>
      <c r="X404" s="128"/>
      <c r="Y404" s="128"/>
      <c r="Z404" s="120"/>
      <c r="AA404" s="129"/>
      <c r="AB404" s="129"/>
      <c r="AC404" s="129"/>
      <c r="AD404" s="129"/>
      <c r="AE404" s="119"/>
      <c r="AF404" s="119"/>
      <c r="AG404" s="153">
        <f t="shared" si="9"/>
        <v>0</v>
      </c>
      <c r="AH404" s="39"/>
      <c r="AI404" s="39"/>
    </row>
    <row r="405" spans="1:37" ht="16.5" thickTop="1" thickBot="1" x14ac:dyDescent="0.3">
      <c r="A405" s="98">
        <v>2022</v>
      </c>
      <c r="B405" s="98" t="s">
        <v>147</v>
      </c>
      <c r="C405" s="118">
        <v>53</v>
      </c>
      <c r="D405" s="97" t="s">
        <v>55</v>
      </c>
      <c r="E405" s="117" t="s">
        <v>56</v>
      </c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0"/>
      <c r="V405" s="128"/>
      <c r="W405" s="128"/>
      <c r="X405" s="128"/>
      <c r="Y405" s="128"/>
      <c r="Z405" s="120"/>
      <c r="AA405" s="129"/>
      <c r="AB405" s="129"/>
      <c r="AC405" s="129"/>
      <c r="AD405" s="129"/>
      <c r="AE405" s="119"/>
      <c r="AF405" s="119"/>
      <c r="AG405" s="153">
        <f t="shared" si="9"/>
        <v>0</v>
      </c>
      <c r="AH405" s="39"/>
      <c r="AI405" s="39"/>
    </row>
    <row r="406" spans="1:37" ht="16.5" thickTop="1" thickBot="1" x14ac:dyDescent="0.3">
      <c r="A406" s="98">
        <v>2022</v>
      </c>
      <c r="B406" s="98" t="s">
        <v>147</v>
      </c>
      <c r="C406" s="118">
        <v>54</v>
      </c>
      <c r="D406" s="97" t="s">
        <v>6</v>
      </c>
      <c r="E406" s="117" t="s">
        <v>168</v>
      </c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0"/>
      <c r="V406" s="128"/>
      <c r="W406" s="128"/>
      <c r="X406" s="128"/>
      <c r="Y406" s="128"/>
      <c r="Z406" s="120"/>
      <c r="AA406" s="129"/>
      <c r="AB406" s="129"/>
      <c r="AC406" s="129"/>
      <c r="AD406" s="129"/>
      <c r="AE406" s="119"/>
      <c r="AF406" s="119"/>
      <c r="AG406" s="153">
        <f t="shared" si="9"/>
        <v>0</v>
      </c>
      <c r="AH406" s="39"/>
      <c r="AI406" s="39"/>
    </row>
    <row r="407" spans="1:37" ht="16.5" thickTop="1" thickBot="1" x14ac:dyDescent="0.3">
      <c r="A407" s="98">
        <v>2022</v>
      </c>
      <c r="B407" s="98" t="s">
        <v>147</v>
      </c>
      <c r="C407" s="118">
        <v>55</v>
      </c>
      <c r="D407" s="97" t="s">
        <v>6</v>
      </c>
      <c r="E407" s="117" t="s">
        <v>169</v>
      </c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0"/>
      <c r="V407" s="128"/>
      <c r="W407" s="128"/>
      <c r="X407" s="128"/>
      <c r="Y407" s="128"/>
      <c r="Z407" s="120"/>
      <c r="AA407" s="129"/>
      <c r="AB407" s="129"/>
      <c r="AC407" s="129"/>
      <c r="AD407" s="129"/>
      <c r="AE407" s="119"/>
      <c r="AF407" s="119"/>
      <c r="AG407" s="153">
        <f t="shared" si="9"/>
        <v>0</v>
      </c>
      <c r="AH407" s="39"/>
      <c r="AI407" s="39"/>
    </row>
    <row r="408" spans="1:37" ht="16.5" thickTop="1" thickBot="1" x14ac:dyDescent="0.3">
      <c r="A408" s="98">
        <v>2022</v>
      </c>
      <c r="B408" s="98" t="s">
        <v>147</v>
      </c>
      <c r="C408" s="118">
        <v>65</v>
      </c>
      <c r="D408" s="97" t="s">
        <v>181</v>
      </c>
      <c r="E408" s="131" t="s">
        <v>195</v>
      </c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0"/>
      <c r="V408" s="128"/>
      <c r="W408" s="128"/>
      <c r="X408" s="128"/>
      <c r="Y408" s="128"/>
      <c r="Z408" s="120"/>
      <c r="AA408" s="129"/>
      <c r="AB408" s="129"/>
      <c r="AC408" s="129"/>
      <c r="AD408" s="129"/>
      <c r="AE408" s="119"/>
      <c r="AF408" s="119"/>
      <c r="AG408" s="153">
        <f t="shared" ref="AG408:AG409" si="10">+AA408-AB408-AC408-AD408-AE408-AF408</f>
        <v>0</v>
      </c>
      <c r="AH408" s="39"/>
      <c r="AI408" s="39"/>
    </row>
    <row r="409" spans="1:37" ht="16.5" thickTop="1" thickBot="1" x14ac:dyDescent="0.3">
      <c r="A409" s="98">
        <v>2022</v>
      </c>
      <c r="B409" s="98" t="s">
        <v>147</v>
      </c>
      <c r="C409" s="130">
        <v>69</v>
      </c>
      <c r="D409" s="104" t="s">
        <v>230</v>
      </c>
      <c r="E409" s="230" t="s">
        <v>231</v>
      </c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0"/>
      <c r="V409" s="128"/>
      <c r="W409" s="128"/>
      <c r="X409" s="128"/>
      <c r="Y409" s="128"/>
      <c r="Z409" s="120"/>
      <c r="AA409" s="129"/>
      <c r="AB409" s="129"/>
      <c r="AC409" s="129"/>
      <c r="AD409" s="129"/>
      <c r="AE409" s="119"/>
      <c r="AF409" s="119"/>
      <c r="AG409" s="153">
        <f t="shared" si="10"/>
        <v>0</v>
      </c>
      <c r="AH409" s="39"/>
      <c r="AI409" s="39"/>
    </row>
    <row r="410" spans="1:37" ht="15.75" thickTop="1" x14ac:dyDescent="0.25">
      <c r="A410" s="111"/>
      <c r="B410" s="111"/>
      <c r="C410" s="123"/>
      <c r="D410" s="39"/>
      <c r="F410" s="152">
        <f>+SUM(F2:F409)</f>
        <v>3727205</v>
      </c>
      <c r="G410" s="152">
        <f>+SUM(G2:G409)</f>
        <v>267590</v>
      </c>
      <c r="H410" s="152">
        <f>+SUM(H2:H409)</f>
        <v>0</v>
      </c>
      <c r="I410" s="152">
        <f>+SUM(I2:I409)</f>
        <v>948924</v>
      </c>
      <c r="J410" s="152">
        <f>+SUM(J2:J409)</f>
        <v>39457</v>
      </c>
      <c r="K410" s="152">
        <f>+SUM(K2:K409)</f>
        <v>0</v>
      </c>
      <c r="L410" s="152">
        <f>+SUM(L2:L409)</f>
        <v>252447</v>
      </c>
      <c r="M410" s="152">
        <f>+SUM(M2:M409)</f>
        <v>500</v>
      </c>
      <c r="N410" s="152">
        <f>+SUM(N2:N409)</f>
        <v>212568</v>
      </c>
      <c r="O410" s="152">
        <f>+SUM(O2:O409)</f>
        <v>523</v>
      </c>
      <c r="P410" s="152">
        <f>+SUM(P2:P409)</f>
        <v>534435</v>
      </c>
      <c r="Q410" s="152">
        <f>+SUM(Q2:Q409)</f>
        <v>447</v>
      </c>
      <c r="R410" s="152">
        <f>+SUM(R2:R409)</f>
        <v>7875</v>
      </c>
      <c r="S410" s="152">
        <f>+SUM(S2:S409)</f>
        <v>25540</v>
      </c>
      <c r="T410" s="152">
        <f>+SUM(T2:T409)</f>
        <v>52598</v>
      </c>
      <c r="U410" s="152">
        <f>+SUM(U2:U409)</f>
        <v>6070109</v>
      </c>
      <c r="V410" s="152">
        <f>+SUM(V2:V409)</f>
        <v>1447</v>
      </c>
      <c r="W410" s="152">
        <f>+SUM(W2:W409)</f>
        <v>7486</v>
      </c>
      <c r="X410" s="152">
        <f>+SUM(X2:X409)</f>
        <v>739</v>
      </c>
      <c r="Y410" s="152">
        <f>+SUM(Y2:Y409)</f>
        <v>30</v>
      </c>
      <c r="Z410" s="152">
        <f>+SUM(Z2:Z409)</f>
        <v>9702</v>
      </c>
      <c r="AA410" s="152">
        <f>+SUM(AA2:AA409)</f>
        <v>82086855450</v>
      </c>
      <c r="AB410" s="152">
        <f>+SUM(AB2:AB409)</f>
        <v>15472813276.729996</v>
      </c>
      <c r="AC410" s="152">
        <f>+SUM(AC2:AC409)</f>
        <v>1386752700</v>
      </c>
      <c r="AD410" s="152">
        <f>+SUM(AD2:AD409)</f>
        <v>59541653078.270012</v>
      </c>
      <c r="AE410" s="152">
        <f>+SUM(AE2:AE409)</f>
        <v>5685636395</v>
      </c>
      <c r="AF410" s="152">
        <f>+SUM(AF2:AF409)</f>
        <v>0</v>
      </c>
      <c r="AG410" s="152">
        <f>+SUM(AG2:AG409)</f>
        <v>0</v>
      </c>
      <c r="AH410" s="152"/>
      <c r="AI410" s="152"/>
      <c r="AJ410" s="152"/>
      <c r="AK410" s="152"/>
    </row>
    <row r="411" spans="1:37" ht="15.75" thickBot="1" x14ac:dyDescent="0.3">
      <c r="A411" s="39"/>
      <c r="B411" s="39"/>
      <c r="C411" s="39"/>
      <c r="D411" s="39"/>
      <c r="E411" s="39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E411" s="125"/>
      <c r="AF411" s="125"/>
      <c r="AG411" s="39"/>
    </row>
    <row r="412" spans="1:37" ht="46.5" thickTop="1" thickBot="1" x14ac:dyDescent="0.3">
      <c r="A412" s="121" t="s">
        <v>65</v>
      </c>
      <c r="B412" s="121" t="s">
        <v>66</v>
      </c>
      <c r="C412" s="121" t="s">
        <v>67</v>
      </c>
      <c r="D412" s="121" t="s">
        <v>68</v>
      </c>
      <c r="E412" s="121" t="s">
        <v>69</v>
      </c>
      <c r="F412" s="150" t="s">
        <v>70</v>
      </c>
      <c r="G412" s="150" t="s">
        <v>71</v>
      </c>
      <c r="H412" s="150" t="s">
        <v>196</v>
      </c>
      <c r="I412" s="150" t="s">
        <v>72</v>
      </c>
      <c r="J412" s="150" t="s">
        <v>73</v>
      </c>
      <c r="K412" s="150" t="s">
        <v>219</v>
      </c>
      <c r="L412" s="150" t="s">
        <v>74</v>
      </c>
      <c r="M412" s="150" t="s">
        <v>199</v>
      </c>
      <c r="N412" s="150" t="s">
        <v>75</v>
      </c>
      <c r="O412" s="150" t="s">
        <v>200</v>
      </c>
      <c r="P412" s="150" t="s">
        <v>76</v>
      </c>
      <c r="Q412" s="150" t="s">
        <v>201</v>
      </c>
      <c r="R412" s="150" t="s">
        <v>202</v>
      </c>
      <c r="S412" s="150" t="s">
        <v>77</v>
      </c>
      <c r="T412" s="150" t="s">
        <v>78</v>
      </c>
      <c r="U412" s="150" t="s">
        <v>79</v>
      </c>
      <c r="V412" s="150" t="s">
        <v>205</v>
      </c>
      <c r="W412" s="150" t="s">
        <v>206</v>
      </c>
      <c r="X412" s="150" t="s">
        <v>207</v>
      </c>
      <c r="Y412" s="150" t="s">
        <v>208</v>
      </c>
      <c r="Z412" s="150" t="s">
        <v>209</v>
      </c>
      <c r="AA412" s="140" t="s">
        <v>80</v>
      </c>
      <c r="AB412" s="122" t="s">
        <v>122</v>
      </c>
      <c r="AC412" s="122" t="s">
        <v>123</v>
      </c>
      <c r="AD412" s="122" t="s">
        <v>140</v>
      </c>
      <c r="AE412" s="122" t="s">
        <v>141</v>
      </c>
      <c r="AF412" s="122" t="s">
        <v>245</v>
      </c>
      <c r="AG412" s="39"/>
    </row>
    <row r="413" spans="1:37" ht="16.5" thickTop="1" thickBot="1" x14ac:dyDescent="0.3">
      <c r="A413" s="98">
        <v>2022</v>
      </c>
      <c r="B413" s="248" t="s">
        <v>131</v>
      </c>
      <c r="C413" s="249" t="s">
        <v>8</v>
      </c>
      <c r="D413" s="250" t="s">
        <v>9</v>
      </c>
      <c r="E413" s="250" t="s">
        <v>10</v>
      </c>
      <c r="F413" s="120">
        <f>+F2+F36+F70+F104+F138+F172+F206+F240+F274+F308+F342+F376</f>
        <v>138752</v>
      </c>
      <c r="G413" s="120">
        <f t="shared" ref="G413:AF423" si="11">+G2+G36+G70+G104+G138+G172+G206+G240+G274+G308+G342+G376</f>
        <v>0</v>
      </c>
      <c r="H413" s="120">
        <f t="shared" si="11"/>
        <v>0</v>
      </c>
      <c r="I413" s="120">
        <f t="shared" si="11"/>
        <v>26840</v>
      </c>
      <c r="J413" s="120">
        <f t="shared" si="11"/>
        <v>0</v>
      </c>
      <c r="K413" s="120">
        <f t="shared" si="11"/>
        <v>0</v>
      </c>
      <c r="L413" s="120">
        <f t="shared" si="11"/>
        <v>2628</v>
      </c>
      <c r="M413" s="120">
        <f t="shared" si="11"/>
        <v>0</v>
      </c>
      <c r="N413" s="120">
        <f t="shared" si="11"/>
        <v>1234</v>
      </c>
      <c r="O413" s="120">
        <f t="shared" si="11"/>
        <v>0</v>
      </c>
      <c r="P413" s="120">
        <f t="shared" si="11"/>
        <v>8734</v>
      </c>
      <c r="Q413" s="120">
        <f t="shared" si="11"/>
        <v>0</v>
      </c>
      <c r="R413" s="120">
        <f t="shared" si="11"/>
        <v>0</v>
      </c>
      <c r="S413" s="120">
        <f t="shared" si="11"/>
        <v>0</v>
      </c>
      <c r="T413" s="120">
        <f t="shared" si="11"/>
        <v>0</v>
      </c>
      <c r="U413" s="120">
        <f t="shared" si="11"/>
        <v>178188</v>
      </c>
      <c r="V413" s="120">
        <f t="shared" si="11"/>
        <v>41</v>
      </c>
      <c r="W413" s="120">
        <f t="shared" si="11"/>
        <v>183</v>
      </c>
      <c r="X413" s="120">
        <f t="shared" si="11"/>
        <v>1</v>
      </c>
      <c r="Y413" s="120">
        <f t="shared" si="11"/>
        <v>0</v>
      </c>
      <c r="Z413" s="120">
        <f t="shared" si="11"/>
        <v>225</v>
      </c>
      <c r="AA413" s="120">
        <f t="shared" si="11"/>
        <v>1842085600</v>
      </c>
      <c r="AB413" s="120">
        <f t="shared" si="11"/>
        <v>423333134.94999999</v>
      </c>
      <c r="AC413" s="120">
        <f t="shared" si="11"/>
        <v>53456700</v>
      </c>
      <c r="AD413" s="120">
        <f t="shared" si="11"/>
        <v>1365295765.05</v>
      </c>
      <c r="AE413" s="120">
        <f t="shared" si="11"/>
        <v>0</v>
      </c>
      <c r="AF413" s="120">
        <f t="shared" si="11"/>
        <v>0</v>
      </c>
      <c r="AG413" s="119">
        <f t="shared" ref="AG413:AG429" si="12">ROUND(AA413-AB413-AC413-AD413+AF413,2)</f>
        <v>0</v>
      </c>
      <c r="AH413" s="141"/>
    </row>
    <row r="414" spans="1:37" ht="16.5" thickTop="1" thickBot="1" x14ac:dyDescent="0.3">
      <c r="A414" s="98">
        <v>2022</v>
      </c>
      <c r="B414" s="248" t="s">
        <v>131</v>
      </c>
      <c r="C414" s="249" t="s">
        <v>11</v>
      </c>
      <c r="D414" s="250" t="s">
        <v>12</v>
      </c>
      <c r="E414" s="250" t="s">
        <v>13</v>
      </c>
      <c r="F414" s="120">
        <f t="shared" ref="F414:U446" si="13">+F3+F37+F71+F105+F139+F173+F207+F241+F275+F309+F343+F377</f>
        <v>60364</v>
      </c>
      <c r="G414" s="120">
        <f t="shared" si="13"/>
        <v>746</v>
      </c>
      <c r="H414" s="120">
        <f t="shared" si="13"/>
        <v>0</v>
      </c>
      <c r="I414" s="120">
        <f t="shared" si="13"/>
        <v>22567</v>
      </c>
      <c r="J414" s="120">
        <f t="shared" si="13"/>
        <v>0</v>
      </c>
      <c r="K414" s="120">
        <f t="shared" si="13"/>
        <v>0</v>
      </c>
      <c r="L414" s="120">
        <f t="shared" si="13"/>
        <v>3395</v>
      </c>
      <c r="M414" s="120">
        <f t="shared" si="13"/>
        <v>0</v>
      </c>
      <c r="N414" s="120">
        <f t="shared" si="13"/>
        <v>1856</v>
      </c>
      <c r="O414" s="120">
        <f t="shared" si="13"/>
        <v>0</v>
      </c>
      <c r="P414" s="120">
        <f t="shared" si="13"/>
        <v>5035</v>
      </c>
      <c r="Q414" s="120">
        <f t="shared" si="13"/>
        <v>0</v>
      </c>
      <c r="R414" s="120">
        <f t="shared" si="13"/>
        <v>0</v>
      </c>
      <c r="S414" s="120">
        <f t="shared" si="13"/>
        <v>0</v>
      </c>
      <c r="T414" s="120">
        <f t="shared" si="13"/>
        <v>0</v>
      </c>
      <c r="U414" s="120">
        <f t="shared" si="13"/>
        <v>93963</v>
      </c>
      <c r="V414" s="120">
        <f t="shared" si="11"/>
        <v>42</v>
      </c>
      <c r="W414" s="120">
        <f t="shared" si="11"/>
        <v>327</v>
      </c>
      <c r="X414" s="120">
        <f t="shared" si="11"/>
        <v>5</v>
      </c>
      <c r="Y414" s="120">
        <f t="shared" si="11"/>
        <v>0</v>
      </c>
      <c r="Z414" s="120">
        <f t="shared" si="11"/>
        <v>374</v>
      </c>
      <c r="AA414" s="120">
        <f t="shared" si="11"/>
        <v>1245827600</v>
      </c>
      <c r="AB414" s="120">
        <f t="shared" si="11"/>
        <v>287802902.81</v>
      </c>
      <c r="AC414" s="120">
        <f t="shared" si="11"/>
        <v>28188900</v>
      </c>
      <c r="AD414" s="120">
        <f t="shared" si="11"/>
        <v>929835797.19000006</v>
      </c>
      <c r="AE414" s="120">
        <f t="shared" si="11"/>
        <v>0</v>
      </c>
      <c r="AF414" s="120">
        <f t="shared" si="11"/>
        <v>0</v>
      </c>
      <c r="AG414" s="119">
        <f t="shared" si="12"/>
        <v>0</v>
      </c>
      <c r="AH414" s="141"/>
    </row>
    <row r="415" spans="1:37" ht="16.5" thickTop="1" thickBot="1" x14ac:dyDescent="0.3">
      <c r="A415" s="98">
        <v>2022</v>
      </c>
      <c r="B415" s="248" t="s">
        <v>131</v>
      </c>
      <c r="C415" s="249" t="s">
        <v>82</v>
      </c>
      <c r="D415" s="250" t="s">
        <v>18</v>
      </c>
      <c r="E415" s="250" t="s">
        <v>19</v>
      </c>
      <c r="F415" s="120">
        <f t="shared" si="13"/>
        <v>45688</v>
      </c>
      <c r="G415" s="120">
        <f t="shared" si="11"/>
        <v>0</v>
      </c>
      <c r="H415" s="120">
        <f t="shared" si="11"/>
        <v>0</v>
      </c>
      <c r="I415" s="120">
        <f t="shared" si="11"/>
        <v>4179</v>
      </c>
      <c r="J415" s="120">
        <f t="shared" si="11"/>
        <v>0</v>
      </c>
      <c r="K415" s="120">
        <f t="shared" si="11"/>
        <v>0</v>
      </c>
      <c r="L415" s="120">
        <f t="shared" si="11"/>
        <v>8084</v>
      </c>
      <c r="M415" s="120">
        <f t="shared" si="11"/>
        <v>0</v>
      </c>
      <c r="N415" s="120">
        <f t="shared" si="11"/>
        <v>7123</v>
      </c>
      <c r="O415" s="120">
        <f t="shared" si="11"/>
        <v>0</v>
      </c>
      <c r="P415" s="120">
        <f t="shared" si="11"/>
        <v>6062</v>
      </c>
      <c r="Q415" s="120">
        <f t="shared" si="11"/>
        <v>0</v>
      </c>
      <c r="R415" s="120">
        <f t="shared" si="11"/>
        <v>0</v>
      </c>
      <c r="S415" s="120">
        <f t="shared" si="11"/>
        <v>7502</v>
      </c>
      <c r="T415" s="120">
        <f t="shared" si="11"/>
        <v>16773</v>
      </c>
      <c r="U415" s="120">
        <f t="shared" si="11"/>
        <v>95411</v>
      </c>
      <c r="V415" s="120">
        <f t="shared" si="11"/>
        <v>0</v>
      </c>
      <c r="W415" s="120">
        <f t="shared" si="11"/>
        <v>0</v>
      </c>
      <c r="X415" s="120">
        <f t="shared" si="11"/>
        <v>0</v>
      </c>
      <c r="Y415" s="120">
        <f t="shared" si="11"/>
        <v>0</v>
      </c>
      <c r="Z415" s="120">
        <f t="shared" si="11"/>
        <v>0</v>
      </c>
      <c r="AA415" s="120">
        <f t="shared" si="11"/>
        <v>2635643100</v>
      </c>
      <c r="AB415" s="120">
        <f t="shared" si="11"/>
        <v>617868193.75</v>
      </c>
      <c r="AC415" s="120">
        <f t="shared" si="11"/>
        <v>28623900</v>
      </c>
      <c r="AD415" s="120">
        <f t="shared" si="11"/>
        <v>1989151006.25</v>
      </c>
      <c r="AE415" s="120">
        <f t="shared" si="11"/>
        <v>0</v>
      </c>
      <c r="AF415" s="120">
        <f t="shared" si="11"/>
        <v>0</v>
      </c>
      <c r="AG415" s="119">
        <f t="shared" si="12"/>
        <v>0</v>
      </c>
      <c r="AH415" s="141"/>
    </row>
    <row r="416" spans="1:37" ht="16.5" thickTop="1" thickBot="1" x14ac:dyDescent="0.3">
      <c r="A416" s="98">
        <v>2022</v>
      </c>
      <c r="B416" s="248" t="s">
        <v>131</v>
      </c>
      <c r="C416" s="249" t="s">
        <v>24</v>
      </c>
      <c r="D416" s="250" t="s">
        <v>9</v>
      </c>
      <c r="E416" s="250" t="s">
        <v>25</v>
      </c>
      <c r="F416" s="120">
        <f t="shared" si="13"/>
        <v>34841</v>
      </c>
      <c r="G416" s="120">
        <f t="shared" si="11"/>
        <v>11518</v>
      </c>
      <c r="H416" s="120">
        <f t="shared" si="11"/>
        <v>0</v>
      </c>
      <c r="I416" s="120">
        <f t="shared" si="11"/>
        <v>9702</v>
      </c>
      <c r="J416" s="120">
        <f t="shared" si="11"/>
        <v>5201</v>
      </c>
      <c r="K416" s="120">
        <f t="shared" si="11"/>
        <v>0</v>
      </c>
      <c r="L416" s="120">
        <f t="shared" si="11"/>
        <v>1133</v>
      </c>
      <c r="M416" s="120">
        <f t="shared" si="11"/>
        <v>0</v>
      </c>
      <c r="N416" s="120">
        <f t="shared" si="11"/>
        <v>259</v>
      </c>
      <c r="O416" s="120">
        <f t="shared" si="11"/>
        <v>0</v>
      </c>
      <c r="P416" s="120">
        <f t="shared" si="11"/>
        <v>787</v>
      </c>
      <c r="Q416" s="120">
        <f t="shared" si="11"/>
        <v>0</v>
      </c>
      <c r="R416" s="120">
        <f t="shared" si="11"/>
        <v>0</v>
      </c>
      <c r="S416" s="120">
        <f t="shared" si="11"/>
        <v>0</v>
      </c>
      <c r="T416" s="120">
        <f t="shared" si="11"/>
        <v>0</v>
      </c>
      <c r="U416" s="120">
        <f t="shared" si="11"/>
        <v>63441</v>
      </c>
      <c r="V416" s="120">
        <f t="shared" si="11"/>
        <v>9</v>
      </c>
      <c r="W416" s="120">
        <f t="shared" si="11"/>
        <v>8</v>
      </c>
      <c r="X416" s="120">
        <f t="shared" si="11"/>
        <v>5</v>
      </c>
      <c r="Y416" s="120">
        <f t="shared" si="11"/>
        <v>0</v>
      </c>
      <c r="Z416" s="120">
        <f t="shared" si="11"/>
        <v>22</v>
      </c>
      <c r="AA416" s="120">
        <f t="shared" si="11"/>
        <v>497844300</v>
      </c>
      <c r="AB416" s="120">
        <f t="shared" si="11"/>
        <v>138902629.94999999</v>
      </c>
      <c r="AC416" s="120">
        <f t="shared" si="11"/>
        <v>19033200</v>
      </c>
      <c r="AD416" s="120">
        <f t="shared" si="11"/>
        <v>339908470.05000001</v>
      </c>
      <c r="AE416" s="120">
        <f t="shared" si="11"/>
        <v>0</v>
      </c>
      <c r="AF416" s="120">
        <f t="shared" si="11"/>
        <v>0</v>
      </c>
      <c r="AG416" s="119">
        <f t="shared" si="12"/>
        <v>0</v>
      </c>
      <c r="AH416" s="141"/>
    </row>
    <row r="417" spans="1:35" ht="16.5" thickTop="1" thickBot="1" x14ac:dyDescent="0.3">
      <c r="A417" s="98">
        <v>2022</v>
      </c>
      <c r="B417" s="248" t="s">
        <v>131</v>
      </c>
      <c r="C417" s="249" t="s">
        <v>84</v>
      </c>
      <c r="D417" s="250" t="s">
        <v>26</v>
      </c>
      <c r="E417" s="250" t="s">
        <v>27</v>
      </c>
      <c r="F417" s="120">
        <f t="shared" si="13"/>
        <v>91750</v>
      </c>
      <c r="G417" s="120">
        <f t="shared" si="11"/>
        <v>0</v>
      </c>
      <c r="H417" s="120">
        <f t="shared" si="11"/>
        <v>0</v>
      </c>
      <c r="I417" s="120">
        <f t="shared" si="11"/>
        <v>37573</v>
      </c>
      <c r="J417" s="120">
        <f t="shared" si="11"/>
        <v>0</v>
      </c>
      <c r="K417" s="120">
        <f t="shared" si="11"/>
        <v>0</v>
      </c>
      <c r="L417" s="120">
        <f t="shared" si="11"/>
        <v>3014</v>
      </c>
      <c r="M417" s="120">
        <f t="shared" si="11"/>
        <v>0</v>
      </c>
      <c r="N417" s="120">
        <f t="shared" si="11"/>
        <v>3962</v>
      </c>
      <c r="O417" s="120">
        <f t="shared" si="11"/>
        <v>0</v>
      </c>
      <c r="P417" s="120">
        <f t="shared" si="11"/>
        <v>7777</v>
      </c>
      <c r="Q417" s="120">
        <f t="shared" si="11"/>
        <v>0</v>
      </c>
      <c r="R417" s="120">
        <f t="shared" si="11"/>
        <v>0</v>
      </c>
      <c r="S417" s="120">
        <f t="shared" si="11"/>
        <v>0</v>
      </c>
      <c r="T417" s="120">
        <f t="shared" si="11"/>
        <v>0</v>
      </c>
      <c r="U417" s="120">
        <f t="shared" si="11"/>
        <v>144076</v>
      </c>
      <c r="V417" s="120">
        <f t="shared" si="11"/>
        <v>34</v>
      </c>
      <c r="W417" s="120">
        <f t="shared" si="11"/>
        <v>7</v>
      </c>
      <c r="X417" s="120">
        <f t="shared" si="11"/>
        <v>8</v>
      </c>
      <c r="Y417" s="120">
        <f t="shared" si="11"/>
        <v>0</v>
      </c>
      <c r="Z417" s="120">
        <f t="shared" si="11"/>
        <v>49</v>
      </c>
      <c r="AA417" s="120">
        <f t="shared" si="11"/>
        <v>1627188900</v>
      </c>
      <c r="AB417" s="120">
        <f t="shared" si="11"/>
        <v>460059684.39999998</v>
      </c>
      <c r="AC417" s="120">
        <f t="shared" si="11"/>
        <v>43224300</v>
      </c>
      <c r="AD417" s="120">
        <f t="shared" si="11"/>
        <v>1123904915.5999999</v>
      </c>
      <c r="AE417" s="120">
        <f t="shared" si="11"/>
        <v>0</v>
      </c>
      <c r="AF417" s="120">
        <f t="shared" si="11"/>
        <v>0</v>
      </c>
      <c r="AG417" s="119">
        <f t="shared" si="12"/>
        <v>0</v>
      </c>
      <c r="AH417" s="141"/>
    </row>
    <row r="418" spans="1:35" ht="16.5" thickTop="1" thickBot="1" x14ac:dyDescent="0.3">
      <c r="A418" s="98">
        <v>2022</v>
      </c>
      <c r="B418" s="248" t="s">
        <v>131</v>
      </c>
      <c r="C418" s="249" t="s">
        <v>89</v>
      </c>
      <c r="D418" s="250" t="s">
        <v>6</v>
      </c>
      <c r="E418" s="250" t="s">
        <v>37</v>
      </c>
      <c r="F418" s="120">
        <f t="shared" si="13"/>
        <v>103254</v>
      </c>
      <c r="G418" s="120">
        <f t="shared" si="11"/>
        <v>657</v>
      </c>
      <c r="H418" s="120">
        <f t="shared" si="11"/>
        <v>0</v>
      </c>
      <c r="I418" s="120">
        <f t="shared" si="11"/>
        <v>40352</v>
      </c>
      <c r="J418" s="120">
        <f t="shared" si="11"/>
        <v>1374</v>
      </c>
      <c r="K418" s="120">
        <f t="shared" si="11"/>
        <v>0</v>
      </c>
      <c r="L418" s="120">
        <f t="shared" si="11"/>
        <v>6380</v>
      </c>
      <c r="M418" s="120">
        <f t="shared" si="11"/>
        <v>0</v>
      </c>
      <c r="N418" s="120">
        <f t="shared" si="11"/>
        <v>6522</v>
      </c>
      <c r="O418" s="120">
        <f t="shared" si="11"/>
        <v>0</v>
      </c>
      <c r="P418" s="120">
        <f t="shared" si="11"/>
        <v>15360</v>
      </c>
      <c r="Q418" s="120">
        <f t="shared" si="11"/>
        <v>0</v>
      </c>
      <c r="R418" s="120">
        <f t="shared" si="11"/>
        <v>0</v>
      </c>
      <c r="S418" s="120">
        <f t="shared" si="11"/>
        <v>0</v>
      </c>
      <c r="T418" s="120">
        <f t="shared" si="11"/>
        <v>0</v>
      </c>
      <c r="U418" s="120">
        <f t="shared" si="11"/>
        <v>173899</v>
      </c>
      <c r="V418" s="120">
        <f t="shared" si="11"/>
        <v>85</v>
      </c>
      <c r="W418" s="120">
        <f t="shared" si="11"/>
        <v>317</v>
      </c>
      <c r="X418" s="120">
        <f t="shared" si="11"/>
        <v>28</v>
      </c>
      <c r="Y418" s="120">
        <f t="shared" si="11"/>
        <v>0</v>
      </c>
      <c r="Z418" s="120">
        <f t="shared" si="11"/>
        <v>430</v>
      </c>
      <c r="AA418" s="120">
        <f t="shared" si="11"/>
        <v>2141608100</v>
      </c>
      <c r="AB418" s="120">
        <f t="shared" si="11"/>
        <v>605877212.03999996</v>
      </c>
      <c r="AC418" s="120">
        <f t="shared" si="11"/>
        <v>52170300</v>
      </c>
      <c r="AD418" s="120">
        <f t="shared" si="11"/>
        <v>1483560587.96</v>
      </c>
      <c r="AE418" s="120">
        <f t="shared" si="11"/>
        <v>0</v>
      </c>
      <c r="AF418" s="120">
        <f t="shared" si="11"/>
        <v>0</v>
      </c>
      <c r="AG418" s="119">
        <f t="shared" si="12"/>
        <v>0</v>
      </c>
      <c r="AH418" s="141"/>
    </row>
    <row r="419" spans="1:35" ht="16.5" thickTop="1" thickBot="1" x14ac:dyDescent="0.3">
      <c r="A419" s="98">
        <v>2022</v>
      </c>
      <c r="B419" s="248" t="s">
        <v>131</v>
      </c>
      <c r="C419" s="249" t="s">
        <v>46</v>
      </c>
      <c r="D419" s="250" t="s">
        <v>42</v>
      </c>
      <c r="E419" s="250" t="s">
        <v>47</v>
      </c>
      <c r="F419" s="120">
        <f t="shared" si="13"/>
        <v>75331</v>
      </c>
      <c r="G419" s="120">
        <f t="shared" si="11"/>
        <v>0</v>
      </c>
      <c r="H419" s="120">
        <f t="shared" si="11"/>
        <v>0</v>
      </c>
      <c r="I419" s="120">
        <f t="shared" si="11"/>
        <v>26756</v>
      </c>
      <c r="J419" s="120">
        <f t="shared" si="11"/>
        <v>0</v>
      </c>
      <c r="K419" s="120">
        <f t="shared" si="11"/>
        <v>0</v>
      </c>
      <c r="L419" s="120">
        <f t="shared" si="11"/>
        <v>3405</v>
      </c>
      <c r="M419" s="120">
        <f t="shared" si="11"/>
        <v>0</v>
      </c>
      <c r="N419" s="120">
        <f t="shared" si="11"/>
        <v>2821</v>
      </c>
      <c r="O419" s="120">
        <f t="shared" si="11"/>
        <v>0</v>
      </c>
      <c r="P419" s="120">
        <f t="shared" si="11"/>
        <v>16272</v>
      </c>
      <c r="Q419" s="120">
        <f t="shared" si="11"/>
        <v>0</v>
      </c>
      <c r="R419" s="120">
        <f t="shared" si="11"/>
        <v>0</v>
      </c>
      <c r="S419" s="120">
        <f t="shared" si="11"/>
        <v>0</v>
      </c>
      <c r="T419" s="120">
        <f t="shared" si="11"/>
        <v>0</v>
      </c>
      <c r="U419" s="120">
        <f t="shared" si="11"/>
        <v>124585</v>
      </c>
      <c r="V419" s="120">
        <f t="shared" si="11"/>
        <v>74</v>
      </c>
      <c r="W419" s="120">
        <f t="shared" si="11"/>
        <v>99</v>
      </c>
      <c r="X419" s="120">
        <f t="shared" si="11"/>
        <v>6</v>
      </c>
      <c r="Y419" s="120">
        <f t="shared" si="11"/>
        <v>0</v>
      </c>
      <c r="Z419" s="120">
        <f t="shared" si="11"/>
        <v>179</v>
      </c>
      <c r="AA419" s="120">
        <f t="shared" si="11"/>
        <v>1603993250</v>
      </c>
      <c r="AB419" s="120">
        <f t="shared" si="11"/>
        <v>454736383.88999999</v>
      </c>
      <c r="AC419" s="120">
        <f t="shared" si="11"/>
        <v>37375800</v>
      </c>
      <c r="AD419" s="120">
        <f t="shared" si="11"/>
        <v>1111881066.1100001</v>
      </c>
      <c r="AE419" s="120">
        <f t="shared" si="11"/>
        <v>0</v>
      </c>
      <c r="AF419" s="120">
        <f t="shared" si="11"/>
        <v>0</v>
      </c>
      <c r="AG419" s="119">
        <f t="shared" si="12"/>
        <v>0</v>
      </c>
      <c r="AH419" s="141"/>
    </row>
    <row r="420" spans="1:35" ht="16.5" thickTop="1" thickBot="1" x14ac:dyDescent="0.3">
      <c r="A420" s="98">
        <v>2022</v>
      </c>
      <c r="B420" s="248" t="s">
        <v>131</v>
      </c>
      <c r="C420" s="249" t="s">
        <v>90</v>
      </c>
      <c r="D420" s="250" t="s">
        <v>181</v>
      </c>
      <c r="E420" s="250" t="s">
        <v>49</v>
      </c>
      <c r="F420" s="120">
        <f t="shared" si="13"/>
        <v>17833</v>
      </c>
      <c r="G420" s="120">
        <f t="shared" si="11"/>
        <v>0</v>
      </c>
      <c r="H420" s="120">
        <f t="shared" si="11"/>
        <v>0</v>
      </c>
      <c r="I420" s="120">
        <f t="shared" si="11"/>
        <v>4084</v>
      </c>
      <c r="J420" s="120">
        <f t="shared" si="11"/>
        <v>0</v>
      </c>
      <c r="K420" s="120">
        <f t="shared" si="11"/>
        <v>0</v>
      </c>
      <c r="L420" s="120">
        <f t="shared" si="11"/>
        <v>844</v>
      </c>
      <c r="M420" s="120">
        <f t="shared" si="11"/>
        <v>0</v>
      </c>
      <c r="N420" s="120">
        <f t="shared" si="11"/>
        <v>661</v>
      </c>
      <c r="O420" s="120">
        <f t="shared" si="11"/>
        <v>0</v>
      </c>
      <c r="P420" s="120">
        <f t="shared" si="11"/>
        <v>1346</v>
      </c>
      <c r="Q420" s="120">
        <f t="shared" si="11"/>
        <v>0</v>
      </c>
      <c r="R420" s="120">
        <f t="shared" si="11"/>
        <v>0</v>
      </c>
      <c r="S420" s="120">
        <f t="shared" si="11"/>
        <v>0</v>
      </c>
      <c r="T420" s="120">
        <f t="shared" si="11"/>
        <v>0</v>
      </c>
      <c r="U420" s="120">
        <f t="shared" si="11"/>
        <v>24768</v>
      </c>
      <c r="V420" s="120">
        <f t="shared" si="11"/>
        <v>2</v>
      </c>
      <c r="W420" s="120">
        <f t="shared" si="11"/>
        <v>136</v>
      </c>
      <c r="X420" s="120">
        <f t="shared" si="11"/>
        <v>8</v>
      </c>
      <c r="Y420" s="120">
        <f t="shared" si="11"/>
        <v>21</v>
      </c>
      <c r="Z420" s="120">
        <f t="shared" si="11"/>
        <v>167</v>
      </c>
      <c r="AA420" s="120">
        <f t="shared" si="11"/>
        <v>276862500</v>
      </c>
      <c r="AB420" s="120">
        <f t="shared" si="11"/>
        <v>77836903.659999996</v>
      </c>
      <c r="AC420" s="120">
        <f t="shared" si="11"/>
        <v>7430400</v>
      </c>
      <c r="AD420" s="120">
        <f t="shared" si="11"/>
        <v>191595196.34</v>
      </c>
      <c r="AE420" s="120">
        <f t="shared" si="11"/>
        <v>0</v>
      </c>
      <c r="AF420" s="120">
        <f t="shared" si="11"/>
        <v>0</v>
      </c>
      <c r="AG420" s="119">
        <f t="shared" si="12"/>
        <v>0</v>
      </c>
      <c r="AH420" s="141"/>
    </row>
    <row r="421" spans="1:35" ht="16.5" thickTop="1" thickBot="1" x14ac:dyDescent="0.3">
      <c r="A421" s="98">
        <v>2022</v>
      </c>
      <c r="B421" s="248" t="s">
        <v>131</v>
      </c>
      <c r="C421" s="249" t="s">
        <v>51</v>
      </c>
      <c r="D421" s="250" t="s">
        <v>9</v>
      </c>
      <c r="E421" s="250" t="s">
        <v>52</v>
      </c>
      <c r="F421" s="120">
        <f t="shared" si="13"/>
        <v>149109</v>
      </c>
      <c r="G421" s="120">
        <f t="shared" si="11"/>
        <v>0</v>
      </c>
      <c r="H421" s="120">
        <f t="shared" si="11"/>
        <v>0</v>
      </c>
      <c r="I421" s="120">
        <f t="shared" si="11"/>
        <v>18879</v>
      </c>
      <c r="J421" s="120">
        <f t="shared" si="11"/>
        <v>0</v>
      </c>
      <c r="K421" s="120">
        <f t="shared" si="11"/>
        <v>0</v>
      </c>
      <c r="L421" s="120">
        <f t="shared" si="11"/>
        <v>1510</v>
      </c>
      <c r="M421" s="120">
        <f t="shared" si="11"/>
        <v>0</v>
      </c>
      <c r="N421" s="120">
        <f t="shared" si="11"/>
        <v>329</v>
      </c>
      <c r="O421" s="120">
        <f t="shared" si="11"/>
        <v>0</v>
      </c>
      <c r="P421" s="120">
        <f t="shared" si="11"/>
        <v>409</v>
      </c>
      <c r="Q421" s="120">
        <f t="shared" si="11"/>
        <v>0</v>
      </c>
      <c r="R421" s="120">
        <f t="shared" si="11"/>
        <v>0</v>
      </c>
      <c r="S421" s="120">
        <f t="shared" si="11"/>
        <v>0</v>
      </c>
      <c r="T421" s="120">
        <f t="shared" si="11"/>
        <v>0</v>
      </c>
      <c r="U421" s="120">
        <f t="shared" si="11"/>
        <v>170236</v>
      </c>
      <c r="V421" s="120">
        <f t="shared" si="11"/>
        <v>13</v>
      </c>
      <c r="W421" s="120">
        <f t="shared" si="11"/>
        <v>3</v>
      </c>
      <c r="X421" s="120">
        <f t="shared" si="11"/>
        <v>0</v>
      </c>
      <c r="Y421" s="120">
        <f t="shared" si="11"/>
        <v>0</v>
      </c>
      <c r="Z421" s="120">
        <f t="shared" si="11"/>
        <v>16</v>
      </c>
      <c r="AA421" s="120">
        <f t="shared" si="11"/>
        <v>1562885050</v>
      </c>
      <c r="AB421" s="120">
        <f t="shared" si="11"/>
        <v>439098051.76999998</v>
      </c>
      <c r="AC421" s="120">
        <f t="shared" si="11"/>
        <v>51072300</v>
      </c>
      <c r="AD421" s="120">
        <f t="shared" si="11"/>
        <v>1072714698.23</v>
      </c>
      <c r="AE421" s="120">
        <f t="shared" si="11"/>
        <v>0</v>
      </c>
      <c r="AF421" s="120">
        <f t="shared" si="11"/>
        <v>0</v>
      </c>
      <c r="AG421" s="119">
        <f t="shared" si="12"/>
        <v>0</v>
      </c>
      <c r="AH421" s="141"/>
    </row>
    <row r="422" spans="1:35" ht="16.5" thickTop="1" thickBot="1" x14ac:dyDescent="0.3">
      <c r="A422" s="98">
        <v>2022</v>
      </c>
      <c r="B422" s="248" t="s">
        <v>131</v>
      </c>
      <c r="C422" s="249" t="s">
        <v>91</v>
      </c>
      <c r="D422" s="250" t="s">
        <v>53</v>
      </c>
      <c r="E422" s="250" t="s">
        <v>54</v>
      </c>
      <c r="F422" s="120">
        <f t="shared" si="13"/>
        <v>23631</v>
      </c>
      <c r="G422" s="120">
        <f t="shared" si="11"/>
        <v>0</v>
      </c>
      <c r="H422" s="120">
        <f t="shared" si="11"/>
        <v>0</v>
      </c>
      <c r="I422" s="120">
        <f t="shared" si="11"/>
        <v>7251</v>
      </c>
      <c r="J422" s="120">
        <f t="shared" si="11"/>
        <v>0</v>
      </c>
      <c r="K422" s="120">
        <f t="shared" si="11"/>
        <v>0</v>
      </c>
      <c r="L422" s="120">
        <f t="shared" si="11"/>
        <v>435</v>
      </c>
      <c r="M422" s="120">
        <f t="shared" si="11"/>
        <v>0</v>
      </c>
      <c r="N422" s="120">
        <f t="shared" si="11"/>
        <v>308</v>
      </c>
      <c r="O422" s="120">
        <f t="shared" si="11"/>
        <v>0</v>
      </c>
      <c r="P422" s="120">
        <f t="shared" si="11"/>
        <v>468</v>
      </c>
      <c r="Q422" s="120">
        <f t="shared" si="11"/>
        <v>0</v>
      </c>
      <c r="R422" s="120">
        <f t="shared" si="11"/>
        <v>0</v>
      </c>
      <c r="S422" s="120">
        <f t="shared" si="11"/>
        <v>0</v>
      </c>
      <c r="T422" s="120">
        <f t="shared" si="11"/>
        <v>0</v>
      </c>
      <c r="U422" s="120">
        <f t="shared" si="11"/>
        <v>32093</v>
      </c>
      <c r="V422" s="120">
        <f t="shared" si="11"/>
        <v>2</v>
      </c>
      <c r="W422" s="120">
        <f t="shared" si="11"/>
        <v>2</v>
      </c>
      <c r="X422" s="120">
        <f t="shared" si="11"/>
        <v>0</v>
      </c>
      <c r="Y422" s="120">
        <f t="shared" si="11"/>
        <v>0</v>
      </c>
      <c r="Z422" s="120">
        <f t="shared" si="11"/>
        <v>4</v>
      </c>
      <c r="AA422" s="120">
        <f t="shared" si="11"/>
        <v>312240400</v>
      </c>
      <c r="AB422" s="120">
        <f t="shared" si="11"/>
        <v>87911837.269999996</v>
      </c>
      <c r="AC422" s="120">
        <f t="shared" si="11"/>
        <v>9627900</v>
      </c>
      <c r="AD422" s="120">
        <f t="shared" si="11"/>
        <v>214700662.73000002</v>
      </c>
      <c r="AE422" s="120">
        <f t="shared" si="11"/>
        <v>0</v>
      </c>
      <c r="AF422" s="120">
        <f t="shared" si="11"/>
        <v>0</v>
      </c>
      <c r="AG422" s="119">
        <f t="shared" si="12"/>
        <v>0</v>
      </c>
      <c r="AH422" s="141"/>
    </row>
    <row r="423" spans="1:35" ht="16.5" thickTop="1" thickBot="1" x14ac:dyDescent="0.3">
      <c r="A423" s="98">
        <v>2022</v>
      </c>
      <c r="B423" s="248" t="s">
        <v>131</v>
      </c>
      <c r="C423" s="249" t="s">
        <v>92</v>
      </c>
      <c r="D423" s="250" t="s">
        <v>6</v>
      </c>
      <c r="E423" s="250" t="s">
        <v>61</v>
      </c>
      <c r="F423" s="120">
        <f t="shared" si="13"/>
        <v>88966</v>
      </c>
      <c r="G423" s="120">
        <f t="shared" si="11"/>
        <v>1847</v>
      </c>
      <c r="H423" s="120">
        <f t="shared" si="11"/>
        <v>0</v>
      </c>
      <c r="I423" s="120">
        <f t="shared" si="11"/>
        <v>31561</v>
      </c>
      <c r="J423" s="120">
        <f t="shared" si="11"/>
        <v>0</v>
      </c>
      <c r="K423" s="120">
        <f t="shared" si="11"/>
        <v>0</v>
      </c>
      <c r="L423" s="120">
        <f t="shared" si="11"/>
        <v>5324</v>
      </c>
      <c r="M423" s="120">
        <f t="shared" si="11"/>
        <v>0</v>
      </c>
      <c r="N423" s="120">
        <f t="shared" si="11"/>
        <v>6414</v>
      </c>
      <c r="O423" s="120">
        <f t="shared" si="11"/>
        <v>0</v>
      </c>
      <c r="P423" s="120">
        <f t="shared" si="11"/>
        <v>15135</v>
      </c>
      <c r="Q423" s="120">
        <f t="shared" ref="G423:AF433" si="14">+Q12+Q46+Q80+Q114+Q148+Q182+Q216+Q250+Q284+Q318+Q352+Q386</f>
        <v>0</v>
      </c>
      <c r="R423" s="120">
        <f t="shared" si="14"/>
        <v>0</v>
      </c>
      <c r="S423" s="120">
        <f t="shared" si="14"/>
        <v>0</v>
      </c>
      <c r="T423" s="120">
        <f t="shared" si="14"/>
        <v>0</v>
      </c>
      <c r="U423" s="120">
        <f t="shared" si="14"/>
        <v>149247</v>
      </c>
      <c r="V423" s="120">
        <f t="shared" si="14"/>
        <v>44</v>
      </c>
      <c r="W423" s="120">
        <f t="shared" si="14"/>
        <v>312</v>
      </c>
      <c r="X423" s="120">
        <f t="shared" si="14"/>
        <v>41</v>
      </c>
      <c r="Y423" s="120">
        <f t="shared" si="14"/>
        <v>0</v>
      </c>
      <c r="Z423" s="120">
        <f t="shared" si="14"/>
        <v>397</v>
      </c>
      <c r="AA423" s="120">
        <f t="shared" si="14"/>
        <v>1890323000</v>
      </c>
      <c r="AB423" s="120">
        <f t="shared" si="14"/>
        <v>534938585.45999998</v>
      </c>
      <c r="AC423" s="120">
        <f t="shared" si="14"/>
        <v>44774700</v>
      </c>
      <c r="AD423" s="120">
        <f t="shared" si="14"/>
        <v>1310609714.54</v>
      </c>
      <c r="AE423" s="120">
        <f t="shared" si="14"/>
        <v>0</v>
      </c>
      <c r="AF423" s="120">
        <f t="shared" si="14"/>
        <v>0</v>
      </c>
      <c r="AG423" s="119">
        <f t="shared" si="12"/>
        <v>0</v>
      </c>
      <c r="AH423" s="141"/>
    </row>
    <row r="424" spans="1:35" ht="16.5" thickTop="1" thickBot="1" x14ac:dyDescent="0.3">
      <c r="A424" s="98">
        <v>2022</v>
      </c>
      <c r="B424" s="248" t="s">
        <v>131</v>
      </c>
      <c r="C424" s="249" t="s">
        <v>93</v>
      </c>
      <c r="D424" s="250" t="s">
        <v>181</v>
      </c>
      <c r="E424" s="250" t="s">
        <v>62</v>
      </c>
      <c r="F424" s="120">
        <f t="shared" si="13"/>
        <v>16926</v>
      </c>
      <c r="G424" s="120">
        <f t="shared" si="14"/>
        <v>2669</v>
      </c>
      <c r="H424" s="120">
        <f t="shared" si="14"/>
        <v>0</v>
      </c>
      <c r="I424" s="120">
        <f t="shared" si="14"/>
        <v>5051</v>
      </c>
      <c r="J424" s="120">
        <f t="shared" si="14"/>
        <v>389</v>
      </c>
      <c r="K424" s="120">
        <f t="shared" si="14"/>
        <v>0</v>
      </c>
      <c r="L424" s="120">
        <f t="shared" si="14"/>
        <v>1864</v>
      </c>
      <c r="M424" s="120">
        <f t="shared" si="14"/>
        <v>0</v>
      </c>
      <c r="N424" s="120">
        <f t="shared" si="14"/>
        <v>1227</v>
      </c>
      <c r="O424" s="120">
        <f t="shared" si="14"/>
        <v>0</v>
      </c>
      <c r="P424" s="120">
        <f t="shared" si="14"/>
        <v>2696</v>
      </c>
      <c r="Q424" s="120">
        <f t="shared" si="14"/>
        <v>0</v>
      </c>
      <c r="R424" s="120">
        <f t="shared" si="14"/>
        <v>0</v>
      </c>
      <c r="S424" s="120">
        <f t="shared" si="14"/>
        <v>0</v>
      </c>
      <c r="T424" s="120">
        <f t="shared" si="14"/>
        <v>0</v>
      </c>
      <c r="U424" s="120">
        <f t="shared" si="14"/>
        <v>30822</v>
      </c>
      <c r="V424" s="120">
        <f t="shared" si="14"/>
        <v>7</v>
      </c>
      <c r="W424" s="120">
        <f t="shared" si="14"/>
        <v>22</v>
      </c>
      <c r="X424" s="120">
        <f t="shared" si="14"/>
        <v>11</v>
      </c>
      <c r="Y424" s="120">
        <f t="shared" si="14"/>
        <v>9</v>
      </c>
      <c r="Z424" s="120">
        <f t="shared" si="14"/>
        <v>49</v>
      </c>
      <c r="AA424" s="120">
        <f t="shared" si="14"/>
        <v>360437400</v>
      </c>
      <c r="AB424" s="120">
        <f t="shared" si="14"/>
        <v>101879450</v>
      </c>
      <c r="AC424" s="120">
        <f t="shared" si="14"/>
        <v>9246600</v>
      </c>
      <c r="AD424" s="120">
        <f t="shared" si="14"/>
        <v>249311350</v>
      </c>
      <c r="AE424" s="120">
        <f t="shared" si="14"/>
        <v>0</v>
      </c>
      <c r="AF424" s="120">
        <f t="shared" si="14"/>
        <v>0</v>
      </c>
      <c r="AG424" s="119">
        <f t="shared" si="12"/>
        <v>0</v>
      </c>
      <c r="AH424" s="141"/>
    </row>
    <row r="425" spans="1:35" ht="16.5" thickTop="1" thickBot="1" x14ac:dyDescent="0.3">
      <c r="A425" s="98">
        <v>2022</v>
      </c>
      <c r="B425" s="248" t="s">
        <v>131</v>
      </c>
      <c r="C425" s="249" t="s">
        <v>135</v>
      </c>
      <c r="D425" s="250" t="s">
        <v>137</v>
      </c>
      <c r="E425" s="250" t="s">
        <v>139</v>
      </c>
      <c r="F425" s="120">
        <f t="shared" si="13"/>
        <v>67254</v>
      </c>
      <c r="G425" s="120">
        <f t="shared" si="14"/>
        <v>0</v>
      </c>
      <c r="H425" s="120">
        <f t="shared" si="14"/>
        <v>0</v>
      </c>
      <c r="I425" s="120">
        <f t="shared" si="14"/>
        <v>29599</v>
      </c>
      <c r="J425" s="120">
        <f t="shared" si="14"/>
        <v>0</v>
      </c>
      <c r="K425" s="120">
        <f t="shared" si="14"/>
        <v>0</v>
      </c>
      <c r="L425" s="120">
        <f t="shared" si="14"/>
        <v>2281</v>
      </c>
      <c r="M425" s="120">
        <f t="shared" si="14"/>
        <v>0</v>
      </c>
      <c r="N425" s="120">
        <f t="shared" si="14"/>
        <v>3572</v>
      </c>
      <c r="O425" s="120">
        <f t="shared" si="14"/>
        <v>0</v>
      </c>
      <c r="P425" s="120">
        <f t="shared" si="14"/>
        <v>7239</v>
      </c>
      <c r="Q425" s="120">
        <f t="shared" si="14"/>
        <v>0</v>
      </c>
      <c r="R425" s="120">
        <f t="shared" si="14"/>
        <v>0</v>
      </c>
      <c r="S425" s="120">
        <f t="shared" si="14"/>
        <v>0</v>
      </c>
      <c r="T425" s="120">
        <f t="shared" si="14"/>
        <v>0</v>
      </c>
      <c r="U425" s="120">
        <f t="shared" si="14"/>
        <v>109945</v>
      </c>
      <c r="V425" s="120">
        <f t="shared" si="14"/>
        <v>30</v>
      </c>
      <c r="W425" s="120">
        <f t="shared" si="14"/>
        <v>7</v>
      </c>
      <c r="X425" s="120">
        <f t="shared" si="14"/>
        <v>3</v>
      </c>
      <c r="Y425" s="120">
        <f t="shared" si="14"/>
        <v>0</v>
      </c>
      <c r="Z425" s="120">
        <f t="shared" si="14"/>
        <v>40</v>
      </c>
      <c r="AA425" s="120">
        <f t="shared" si="14"/>
        <v>1506972000</v>
      </c>
      <c r="AB425" s="120">
        <f t="shared" si="14"/>
        <v>349242327.77999997</v>
      </c>
      <c r="AC425" s="120">
        <f t="shared" si="14"/>
        <v>32984400</v>
      </c>
      <c r="AD425" s="120">
        <f t="shared" si="14"/>
        <v>1124745272.22</v>
      </c>
      <c r="AE425" s="120">
        <f t="shared" si="14"/>
        <v>0</v>
      </c>
      <c r="AF425" s="120">
        <f t="shared" si="14"/>
        <v>0</v>
      </c>
      <c r="AG425" s="119">
        <f t="shared" si="12"/>
        <v>0</v>
      </c>
      <c r="AH425" s="141"/>
    </row>
    <row r="426" spans="1:35" ht="16.5" thickTop="1" thickBot="1" x14ac:dyDescent="0.3">
      <c r="A426" s="98">
        <v>2022</v>
      </c>
      <c r="B426" s="248" t="s">
        <v>131</v>
      </c>
      <c r="C426" s="249" t="s">
        <v>204</v>
      </c>
      <c r="D426" s="250" t="s">
        <v>0</v>
      </c>
      <c r="E426" s="250" t="s">
        <v>203</v>
      </c>
      <c r="F426" s="120">
        <f t="shared" si="13"/>
        <v>272090</v>
      </c>
      <c r="G426" s="120">
        <f t="shared" si="14"/>
        <v>2563</v>
      </c>
      <c r="H426" s="120">
        <f t="shared" si="14"/>
        <v>0</v>
      </c>
      <c r="I426" s="120">
        <f t="shared" si="14"/>
        <v>77803</v>
      </c>
      <c r="J426" s="120">
        <f t="shared" si="14"/>
        <v>1557</v>
      </c>
      <c r="K426" s="120">
        <f t="shared" si="14"/>
        <v>0</v>
      </c>
      <c r="L426" s="120">
        <f t="shared" si="14"/>
        <v>11664</v>
      </c>
      <c r="M426" s="120">
        <f t="shared" si="14"/>
        <v>0</v>
      </c>
      <c r="N426" s="120">
        <f t="shared" si="14"/>
        <v>10184</v>
      </c>
      <c r="O426" s="120">
        <f t="shared" si="14"/>
        <v>0</v>
      </c>
      <c r="P426" s="120">
        <f t="shared" si="14"/>
        <v>15747</v>
      </c>
      <c r="Q426" s="120">
        <f t="shared" si="14"/>
        <v>0</v>
      </c>
      <c r="R426" s="120">
        <f t="shared" si="14"/>
        <v>0</v>
      </c>
      <c r="S426" s="120">
        <f t="shared" si="14"/>
        <v>0</v>
      </c>
      <c r="T426" s="120">
        <f t="shared" si="14"/>
        <v>0</v>
      </c>
      <c r="U426" s="120">
        <f t="shared" si="14"/>
        <v>391608</v>
      </c>
      <c r="V426" s="120">
        <f t="shared" si="14"/>
        <v>60</v>
      </c>
      <c r="W426" s="120">
        <f t="shared" si="14"/>
        <v>1114</v>
      </c>
      <c r="X426" s="120">
        <f t="shared" si="14"/>
        <v>7</v>
      </c>
      <c r="Y426" s="120">
        <f t="shared" si="14"/>
        <v>0</v>
      </c>
      <c r="Z426" s="120">
        <f t="shared" si="14"/>
        <v>1181</v>
      </c>
      <c r="AA426" s="120">
        <f t="shared" si="14"/>
        <v>6543634200</v>
      </c>
      <c r="AB426" s="120">
        <f t="shared" si="14"/>
        <v>779676205</v>
      </c>
      <c r="AC426" s="120">
        <f t="shared" si="14"/>
        <v>78321600</v>
      </c>
      <c r="AD426" s="120">
        <f t="shared" si="14"/>
        <v>0</v>
      </c>
      <c r="AE426" s="120">
        <f t="shared" si="14"/>
        <v>5685636395</v>
      </c>
      <c r="AF426" s="120">
        <f t="shared" si="14"/>
        <v>0</v>
      </c>
      <c r="AG426" s="119">
        <f t="shared" si="12"/>
        <v>5685636395</v>
      </c>
      <c r="AH426" s="141"/>
    </row>
    <row r="427" spans="1:35" ht="16.5" thickTop="1" thickBot="1" x14ac:dyDescent="0.3">
      <c r="A427" s="98">
        <v>2022</v>
      </c>
      <c r="B427" s="248" t="s">
        <v>131</v>
      </c>
      <c r="C427" s="249" t="s">
        <v>228</v>
      </c>
      <c r="D427" s="250" t="s">
        <v>4</v>
      </c>
      <c r="E427" s="250" t="s">
        <v>226</v>
      </c>
      <c r="F427" s="120">
        <f t="shared" si="13"/>
        <v>70269</v>
      </c>
      <c r="G427" s="120">
        <f t="shared" si="14"/>
        <v>44</v>
      </c>
      <c r="H427" s="120">
        <f t="shared" si="14"/>
        <v>0</v>
      </c>
      <c r="I427" s="120">
        <f t="shared" si="14"/>
        <v>31116</v>
      </c>
      <c r="J427" s="120">
        <f t="shared" si="14"/>
        <v>301</v>
      </c>
      <c r="K427" s="120">
        <f t="shared" si="14"/>
        <v>0</v>
      </c>
      <c r="L427" s="120">
        <f t="shared" si="14"/>
        <v>9249</v>
      </c>
      <c r="M427" s="120">
        <f t="shared" si="14"/>
        <v>0</v>
      </c>
      <c r="N427" s="120">
        <f t="shared" si="14"/>
        <v>5806</v>
      </c>
      <c r="O427" s="120">
        <f t="shared" si="14"/>
        <v>0</v>
      </c>
      <c r="P427" s="120">
        <f t="shared" si="14"/>
        <v>19757</v>
      </c>
      <c r="Q427" s="120">
        <f t="shared" si="14"/>
        <v>0</v>
      </c>
      <c r="R427" s="120">
        <f t="shared" si="14"/>
        <v>0</v>
      </c>
      <c r="S427" s="120">
        <f t="shared" si="14"/>
        <v>0</v>
      </c>
      <c r="T427" s="120">
        <f t="shared" si="14"/>
        <v>0</v>
      </c>
      <c r="U427" s="120">
        <f t="shared" si="14"/>
        <v>136542</v>
      </c>
      <c r="V427" s="120">
        <f t="shared" si="14"/>
        <v>56</v>
      </c>
      <c r="W427" s="120">
        <f t="shared" si="14"/>
        <v>165</v>
      </c>
      <c r="X427" s="120">
        <f t="shared" si="14"/>
        <v>12</v>
      </c>
      <c r="Y427" s="120">
        <f t="shared" si="14"/>
        <v>0</v>
      </c>
      <c r="Z427" s="120">
        <f t="shared" si="14"/>
        <v>233</v>
      </c>
      <c r="AA427" s="120">
        <f t="shared" si="14"/>
        <v>1914769550</v>
      </c>
      <c r="AB427" s="120">
        <f t="shared" si="14"/>
        <v>543730710.63999999</v>
      </c>
      <c r="AC427" s="120">
        <f t="shared" si="14"/>
        <v>40965000</v>
      </c>
      <c r="AD427" s="120">
        <f t="shared" si="14"/>
        <v>1330073839.3600001</v>
      </c>
      <c r="AE427" s="120">
        <f t="shared" si="14"/>
        <v>0</v>
      </c>
      <c r="AF427" s="120">
        <f t="shared" si="14"/>
        <v>0</v>
      </c>
      <c r="AG427" s="119">
        <f t="shared" si="12"/>
        <v>0</v>
      </c>
      <c r="AH427" s="141"/>
    </row>
    <row r="428" spans="1:35" ht="16.5" thickTop="1" thickBot="1" x14ac:dyDescent="0.3">
      <c r="A428" s="98">
        <v>2022</v>
      </c>
      <c r="B428" s="248" t="s">
        <v>131</v>
      </c>
      <c r="C428" s="249" t="s">
        <v>229</v>
      </c>
      <c r="D428" s="250" t="s">
        <v>227</v>
      </c>
      <c r="E428" s="250" t="s">
        <v>225</v>
      </c>
      <c r="F428" s="120">
        <f t="shared" si="13"/>
        <v>93215</v>
      </c>
      <c r="G428" s="120">
        <f t="shared" si="14"/>
        <v>25</v>
      </c>
      <c r="H428" s="120">
        <f t="shared" si="14"/>
        <v>0</v>
      </c>
      <c r="I428" s="120">
        <f t="shared" si="14"/>
        <v>32379</v>
      </c>
      <c r="J428" s="120">
        <f t="shared" si="14"/>
        <v>270</v>
      </c>
      <c r="K428" s="120">
        <f t="shared" si="14"/>
        <v>0</v>
      </c>
      <c r="L428" s="120">
        <f t="shared" si="14"/>
        <v>9444</v>
      </c>
      <c r="M428" s="120">
        <f t="shared" si="14"/>
        <v>0</v>
      </c>
      <c r="N428" s="120">
        <f t="shared" si="14"/>
        <v>6806</v>
      </c>
      <c r="O428" s="120">
        <f t="shared" si="14"/>
        <v>0</v>
      </c>
      <c r="P428" s="120">
        <f t="shared" si="14"/>
        <v>19427</v>
      </c>
      <c r="Q428" s="120">
        <f t="shared" si="14"/>
        <v>0</v>
      </c>
      <c r="R428" s="120">
        <f t="shared" si="14"/>
        <v>0</v>
      </c>
      <c r="S428" s="120">
        <f t="shared" si="14"/>
        <v>0</v>
      </c>
      <c r="T428" s="120">
        <f t="shared" si="14"/>
        <v>0</v>
      </c>
      <c r="U428" s="120">
        <f t="shared" si="14"/>
        <v>161566</v>
      </c>
      <c r="V428" s="120">
        <f t="shared" si="14"/>
        <v>77</v>
      </c>
      <c r="W428" s="120">
        <f t="shared" si="14"/>
        <v>220</v>
      </c>
      <c r="X428" s="120">
        <f t="shared" si="14"/>
        <v>16</v>
      </c>
      <c r="Y428" s="120">
        <f t="shared" si="14"/>
        <v>0</v>
      </c>
      <c r="Z428" s="120">
        <f t="shared" si="14"/>
        <v>313</v>
      </c>
      <c r="AA428" s="120">
        <f t="shared" si="14"/>
        <v>2156103750</v>
      </c>
      <c r="AB428" s="120">
        <f t="shared" si="14"/>
        <v>611378108.94000006</v>
      </c>
      <c r="AC428" s="120">
        <f t="shared" si="14"/>
        <v>48471300</v>
      </c>
      <c r="AD428" s="120">
        <f t="shared" si="14"/>
        <v>1496254341.0599999</v>
      </c>
      <c r="AE428" s="120">
        <f t="shared" si="14"/>
        <v>0</v>
      </c>
      <c r="AF428" s="120">
        <f t="shared" si="14"/>
        <v>0</v>
      </c>
      <c r="AG428" s="119">
        <f t="shared" si="12"/>
        <v>0</v>
      </c>
      <c r="AH428" s="141"/>
      <c r="AI428" s="39"/>
    </row>
    <row r="429" spans="1:35" ht="16.5" thickTop="1" thickBot="1" x14ac:dyDescent="0.3">
      <c r="A429" s="98">
        <v>2022</v>
      </c>
      <c r="B429" s="251" t="s">
        <v>131</v>
      </c>
      <c r="C429" s="252" t="s">
        <v>153</v>
      </c>
      <c r="D429" s="253" t="s">
        <v>12</v>
      </c>
      <c r="E429" s="253" t="s">
        <v>148</v>
      </c>
      <c r="F429" s="120">
        <f t="shared" si="13"/>
        <v>254091</v>
      </c>
      <c r="G429" s="120">
        <f t="shared" si="14"/>
        <v>0</v>
      </c>
      <c r="H429" s="120">
        <f t="shared" si="14"/>
        <v>0</v>
      </c>
      <c r="I429" s="120">
        <f t="shared" si="14"/>
        <v>66643</v>
      </c>
      <c r="J429" s="120">
        <f t="shared" si="14"/>
        <v>0</v>
      </c>
      <c r="K429" s="120">
        <f t="shared" si="14"/>
        <v>0</v>
      </c>
      <c r="L429" s="120">
        <f t="shared" si="14"/>
        <v>13853</v>
      </c>
      <c r="M429" s="120">
        <f t="shared" si="14"/>
        <v>0</v>
      </c>
      <c r="N429" s="120">
        <f t="shared" si="14"/>
        <v>7324</v>
      </c>
      <c r="O429" s="120">
        <f t="shared" si="14"/>
        <v>0</v>
      </c>
      <c r="P429" s="120">
        <f t="shared" si="14"/>
        <v>13210</v>
      </c>
      <c r="Q429" s="120">
        <f t="shared" si="14"/>
        <v>0</v>
      </c>
      <c r="R429" s="120">
        <f t="shared" si="14"/>
        <v>0</v>
      </c>
      <c r="S429" s="120">
        <f t="shared" si="14"/>
        <v>0</v>
      </c>
      <c r="T429" s="120">
        <f t="shared" si="14"/>
        <v>0</v>
      </c>
      <c r="U429" s="120">
        <f t="shared" si="14"/>
        <v>355121</v>
      </c>
      <c r="V429" s="120">
        <f t="shared" si="14"/>
        <v>93</v>
      </c>
      <c r="W429" s="120">
        <f t="shared" si="14"/>
        <v>237</v>
      </c>
      <c r="X429" s="120">
        <f t="shared" si="14"/>
        <v>6</v>
      </c>
      <c r="Y429" s="120">
        <f t="shared" si="14"/>
        <v>0</v>
      </c>
      <c r="Z429" s="120">
        <f t="shared" si="14"/>
        <v>336</v>
      </c>
      <c r="AA429" s="120">
        <f t="shared" si="14"/>
        <v>3937586900</v>
      </c>
      <c r="AB429" s="120">
        <f t="shared" si="14"/>
        <v>645602315.63</v>
      </c>
      <c r="AC429" s="120">
        <f t="shared" si="14"/>
        <v>106536300</v>
      </c>
      <c r="AD429" s="120">
        <f t="shared" si="14"/>
        <v>3185448284.3699999</v>
      </c>
      <c r="AE429" s="120">
        <f t="shared" si="14"/>
        <v>0</v>
      </c>
      <c r="AF429" s="120">
        <f t="shared" si="14"/>
        <v>0</v>
      </c>
      <c r="AG429" s="119">
        <f t="shared" si="12"/>
        <v>0</v>
      </c>
      <c r="AH429" s="141"/>
      <c r="AI429" s="39"/>
    </row>
    <row r="430" spans="1:35" ht="16.5" thickTop="1" thickBot="1" x14ac:dyDescent="0.3">
      <c r="A430" s="98">
        <v>2022</v>
      </c>
      <c r="B430" s="251" t="s">
        <v>131</v>
      </c>
      <c r="C430" s="252" t="s">
        <v>154</v>
      </c>
      <c r="D430" s="253" t="s">
        <v>9</v>
      </c>
      <c r="E430" s="253" t="s">
        <v>149</v>
      </c>
      <c r="F430" s="120">
        <f t="shared" si="13"/>
        <v>89093</v>
      </c>
      <c r="G430" s="120">
        <f t="shared" si="14"/>
        <v>793</v>
      </c>
      <c r="H430" s="120">
        <f t="shared" si="14"/>
        <v>0</v>
      </c>
      <c r="I430" s="120">
        <f t="shared" si="14"/>
        <v>28173</v>
      </c>
      <c r="J430" s="120">
        <f t="shared" si="14"/>
        <v>0</v>
      </c>
      <c r="K430" s="120">
        <f t="shared" si="14"/>
        <v>0</v>
      </c>
      <c r="L430" s="120">
        <f t="shared" si="14"/>
        <v>2905</v>
      </c>
      <c r="M430" s="120">
        <f t="shared" si="14"/>
        <v>0</v>
      </c>
      <c r="N430" s="120">
        <f t="shared" si="14"/>
        <v>2977</v>
      </c>
      <c r="O430" s="120">
        <f t="shared" si="14"/>
        <v>0</v>
      </c>
      <c r="P430" s="120">
        <f t="shared" si="14"/>
        <v>6532</v>
      </c>
      <c r="Q430" s="120">
        <f t="shared" si="14"/>
        <v>0</v>
      </c>
      <c r="R430" s="120">
        <f t="shared" si="14"/>
        <v>0</v>
      </c>
      <c r="S430" s="120">
        <f t="shared" si="14"/>
        <v>0</v>
      </c>
      <c r="T430" s="120">
        <f t="shared" si="14"/>
        <v>0</v>
      </c>
      <c r="U430" s="120">
        <f t="shared" si="14"/>
        <v>130473</v>
      </c>
      <c r="V430" s="120">
        <f t="shared" si="14"/>
        <v>45</v>
      </c>
      <c r="W430" s="120">
        <f t="shared" si="14"/>
        <v>265</v>
      </c>
      <c r="X430" s="120">
        <f t="shared" si="14"/>
        <v>5</v>
      </c>
      <c r="Y430" s="120">
        <f t="shared" si="14"/>
        <v>0</v>
      </c>
      <c r="Z430" s="120">
        <f t="shared" si="14"/>
        <v>315</v>
      </c>
      <c r="AA430" s="120">
        <f t="shared" si="14"/>
        <v>1458476800</v>
      </c>
      <c r="AB430" s="120">
        <f t="shared" si="14"/>
        <v>238916604.38</v>
      </c>
      <c r="AC430" s="120">
        <f t="shared" si="14"/>
        <v>39141900</v>
      </c>
      <c r="AD430" s="120">
        <f t="shared" si="14"/>
        <v>1180418295.6199999</v>
      </c>
      <c r="AE430" s="120">
        <f t="shared" si="14"/>
        <v>0</v>
      </c>
      <c r="AF430" s="120">
        <f t="shared" si="14"/>
        <v>0</v>
      </c>
      <c r="AG430" s="119">
        <f t="shared" ref="AG430:AG446" si="15">ROUND(AA430-AB430-AC430-AD430+AF430,2)</f>
        <v>0</v>
      </c>
      <c r="AH430" s="141"/>
    </row>
    <row r="431" spans="1:35" ht="16.5" thickTop="1" thickBot="1" x14ac:dyDescent="0.3">
      <c r="A431" s="98">
        <v>2022</v>
      </c>
      <c r="B431" s="251" t="s">
        <v>131</v>
      </c>
      <c r="C431" s="252" t="s">
        <v>155</v>
      </c>
      <c r="D431" s="253" t="s">
        <v>42</v>
      </c>
      <c r="E431" s="253" t="s">
        <v>150</v>
      </c>
      <c r="F431" s="120">
        <f t="shared" si="13"/>
        <v>111868</v>
      </c>
      <c r="G431" s="120">
        <f t="shared" si="14"/>
        <v>6645</v>
      </c>
      <c r="H431" s="120">
        <f t="shared" si="14"/>
        <v>0</v>
      </c>
      <c r="I431" s="120">
        <f t="shared" si="14"/>
        <v>36101</v>
      </c>
      <c r="J431" s="120">
        <f t="shared" si="14"/>
        <v>0</v>
      </c>
      <c r="K431" s="120">
        <f t="shared" si="14"/>
        <v>0</v>
      </c>
      <c r="L431" s="120">
        <f t="shared" si="14"/>
        <v>3919</v>
      </c>
      <c r="M431" s="120">
        <f t="shared" si="14"/>
        <v>0</v>
      </c>
      <c r="N431" s="120">
        <f t="shared" si="14"/>
        <v>4053</v>
      </c>
      <c r="O431" s="120">
        <f t="shared" si="14"/>
        <v>0</v>
      </c>
      <c r="P431" s="120">
        <f t="shared" si="14"/>
        <v>14766</v>
      </c>
      <c r="Q431" s="120">
        <f t="shared" si="14"/>
        <v>0</v>
      </c>
      <c r="R431" s="120">
        <f t="shared" si="14"/>
        <v>0</v>
      </c>
      <c r="S431" s="120">
        <f t="shared" si="14"/>
        <v>0</v>
      </c>
      <c r="T431" s="120">
        <f t="shared" si="14"/>
        <v>0</v>
      </c>
      <c r="U431" s="120">
        <f t="shared" si="14"/>
        <v>177352</v>
      </c>
      <c r="V431" s="120">
        <f t="shared" si="14"/>
        <v>75</v>
      </c>
      <c r="W431" s="120">
        <f t="shared" si="14"/>
        <v>318</v>
      </c>
      <c r="X431" s="120">
        <f t="shared" si="14"/>
        <v>7</v>
      </c>
      <c r="Y431" s="120">
        <f t="shared" si="14"/>
        <v>0</v>
      </c>
      <c r="Z431" s="120">
        <f t="shared" si="14"/>
        <v>400</v>
      </c>
      <c r="AA431" s="120">
        <f t="shared" si="14"/>
        <v>2096019600</v>
      </c>
      <c r="AB431" s="120">
        <f t="shared" si="14"/>
        <v>343947346.88</v>
      </c>
      <c r="AC431" s="120">
        <f t="shared" si="14"/>
        <v>53205600</v>
      </c>
      <c r="AD431" s="120">
        <f t="shared" si="14"/>
        <v>1698866653.1199999</v>
      </c>
      <c r="AE431" s="120">
        <f t="shared" si="14"/>
        <v>0</v>
      </c>
      <c r="AF431" s="120">
        <f t="shared" si="14"/>
        <v>0</v>
      </c>
      <c r="AG431" s="119">
        <f t="shared" si="15"/>
        <v>0</v>
      </c>
      <c r="AH431" s="141"/>
    </row>
    <row r="432" spans="1:35" ht="16.5" thickTop="1" thickBot="1" x14ac:dyDescent="0.3">
      <c r="A432" s="98">
        <v>2022</v>
      </c>
      <c r="B432" s="251" t="s">
        <v>131</v>
      </c>
      <c r="C432" s="252" t="s">
        <v>156</v>
      </c>
      <c r="D432" s="253" t="s">
        <v>42</v>
      </c>
      <c r="E432" s="253" t="s">
        <v>151</v>
      </c>
      <c r="F432" s="120">
        <f t="shared" si="13"/>
        <v>137493</v>
      </c>
      <c r="G432" s="120">
        <f t="shared" si="14"/>
        <v>0</v>
      </c>
      <c r="H432" s="120">
        <f t="shared" si="14"/>
        <v>0</v>
      </c>
      <c r="I432" s="120">
        <f t="shared" si="14"/>
        <v>42470</v>
      </c>
      <c r="J432" s="120">
        <f t="shared" si="14"/>
        <v>0</v>
      </c>
      <c r="K432" s="120">
        <f t="shared" si="14"/>
        <v>0</v>
      </c>
      <c r="L432" s="120">
        <f t="shared" si="14"/>
        <v>4291</v>
      </c>
      <c r="M432" s="120">
        <f t="shared" si="14"/>
        <v>0</v>
      </c>
      <c r="N432" s="120">
        <f t="shared" si="14"/>
        <v>4141</v>
      </c>
      <c r="O432" s="120">
        <f t="shared" si="14"/>
        <v>0</v>
      </c>
      <c r="P432" s="120">
        <f t="shared" si="14"/>
        <v>15081</v>
      </c>
      <c r="Q432" s="120">
        <f t="shared" si="14"/>
        <v>0</v>
      </c>
      <c r="R432" s="120">
        <f t="shared" si="14"/>
        <v>0</v>
      </c>
      <c r="S432" s="120">
        <f t="shared" si="14"/>
        <v>0</v>
      </c>
      <c r="T432" s="120">
        <f t="shared" si="14"/>
        <v>0</v>
      </c>
      <c r="U432" s="120">
        <f t="shared" si="14"/>
        <v>203476</v>
      </c>
      <c r="V432" s="120">
        <f t="shared" si="14"/>
        <v>71</v>
      </c>
      <c r="W432" s="120">
        <f t="shared" si="14"/>
        <v>360</v>
      </c>
      <c r="X432" s="120">
        <f t="shared" si="14"/>
        <v>6</v>
      </c>
      <c r="Y432" s="120">
        <f t="shared" si="14"/>
        <v>0</v>
      </c>
      <c r="Z432" s="120">
        <f t="shared" si="14"/>
        <v>437</v>
      </c>
      <c r="AA432" s="120">
        <f t="shared" si="14"/>
        <v>2403279750</v>
      </c>
      <c r="AB432" s="120">
        <f t="shared" si="14"/>
        <v>394224772.5</v>
      </c>
      <c r="AC432" s="120">
        <f t="shared" si="14"/>
        <v>61042800</v>
      </c>
      <c r="AD432" s="120">
        <f t="shared" si="14"/>
        <v>1948012177.5</v>
      </c>
      <c r="AE432" s="120">
        <f t="shared" si="14"/>
        <v>0</v>
      </c>
      <c r="AF432" s="120">
        <f t="shared" si="14"/>
        <v>0</v>
      </c>
      <c r="AG432" s="119">
        <f t="shared" si="15"/>
        <v>0</v>
      </c>
      <c r="AH432" s="141"/>
    </row>
    <row r="433" spans="1:34" ht="16.5" thickTop="1" thickBot="1" x14ac:dyDescent="0.3">
      <c r="A433" s="98">
        <v>2022</v>
      </c>
      <c r="B433" s="251" t="s">
        <v>131</v>
      </c>
      <c r="C433" s="252" t="s">
        <v>157</v>
      </c>
      <c r="D433" s="253" t="s">
        <v>42</v>
      </c>
      <c r="E433" s="253" t="s">
        <v>152</v>
      </c>
      <c r="F433" s="120">
        <f t="shared" si="13"/>
        <v>137552</v>
      </c>
      <c r="G433" s="120">
        <f t="shared" si="14"/>
        <v>0</v>
      </c>
      <c r="H433" s="120">
        <f t="shared" si="14"/>
        <v>0</v>
      </c>
      <c r="I433" s="120">
        <f t="shared" si="14"/>
        <v>46419</v>
      </c>
      <c r="J433" s="120">
        <f t="shared" si="14"/>
        <v>0</v>
      </c>
      <c r="K433" s="120">
        <f t="shared" si="14"/>
        <v>0</v>
      </c>
      <c r="L433" s="120">
        <f t="shared" ref="G433:AF442" si="16">+L22+L56+L90+L124+L158+L192+L226+L260+L294+L328+L362+L396</f>
        <v>8749</v>
      </c>
      <c r="M433" s="120">
        <f t="shared" si="16"/>
        <v>0</v>
      </c>
      <c r="N433" s="120">
        <f t="shared" si="16"/>
        <v>4464</v>
      </c>
      <c r="O433" s="120">
        <f t="shared" si="16"/>
        <v>0</v>
      </c>
      <c r="P433" s="120">
        <f t="shared" si="16"/>
        <v>14996</v>
      </c>
      <c r="Q433" s="120">
        <f t="shared" si="16"/>
        <v>0</v>
      </c>
      <c r="R433" s="120">
        <f t="shared" si="16"/>
        <v>0</v>
      </c>
      <c r="S433" s="120">
        <f t="shared" si="16"/>
        <v>0</v>
      </c>
      <c r="T433" s="120">
        <f t="shared" si="16"/>
        <v>0</v>
      </c>
      <c r="U433" s="120">
        <f t="shared" si="16"/>
        <v>212180</v>
      </c>
      <c r="V433" s="120">
        <f t="shared" si="16"/>
        <v>74</v>
      </c>
      <c r="W433" s="120">
        <f t="shared" si="16"/>
        <v>358</v>
      </c>
      <c r="X433" s="120">
        <f t="shared" si="16"/>
        <v>7</v>
      </c>
      <c r="Y433" s="120">
        <f t="shared" si="16"/>
        <v>0</v>
      </c>
      <c r="Z433" s="120">
        <f t="shared" si="16"/>
        <v>439</v>
      </c>
      <c r="AA433" s="120">
        <f t="shared" si="16"/>
        <v>2559781950</v>
      </c>
      <c r="AB433" s="120">
        <f t="shared" si="16"/>
        <v>420365531.25</v>
      </c>
      <c r="AC433" s="120">
        <f t="shared" si="16"/>
        <v>63654000</v>
      </c>
      <c r="AD433" s="120">
        <f t="shared" si="16"/>
        <v>2075762418.75</v>
      </c>
      <c r="AE433" s="120">
        <f t="shared" si="16"/>
        <v>0</v>
      </c>
      <c r="AF433" s="120">
        <f t="shared" si="16"/>
        <v>0</v>
      </c>
      <c r="AG433" s="119">
        <f t="shared" si="15"/>
        <v>0</v>
      </c>
      <c r="AH433" s="141"/>
    </row>
    <row r="434" spans="1:34" ht="16.5" thickTop="1" thickBot="1" x14ac:dyDescent="0.3">
      <c r="A434" s="98">
        <v>2022</v>
      </c>
      <c r="B434" s="251" t="s">
        <v>131</v>
      </c>
      <c r="C434" s="252" t="s">
        <v>235</v>
      </c>
      <c r="D434" s="253" t="s">
        <v>42</v>
      </c>
      <c r="E434" s="253" t="s">
        <v>158</v>
      </c>
      <c r="F434" s="120">
        <f t="shared" si="13"/>
        <v>109638</v>
      </c>
      <c r="G434" s="120">
        <f t="shared" si="16"/>
        <v>0</v>
      </c>
      <c r="H434" s="120">
        <f t="shared" si="16"/>
        <v>0</v>
      </c>
      <c r="I434" s="120">
        <f t="shared" si="16"/>
        <v>40122</v>
      </c>
      <c r="J434" s="120">
        <f t="shared" si="16"/>
        <v>0</v>
      </c>
      <c r="K434" s="120">
        <f t="shared" si="16"/>
        <v>0</v>
      </c>
      <c r="L434" s="120">
        <f t="shared" si="16"/>
        <v>11410</v>
      </c>
      <c r="M434" s="120">
        <f t="shared" si="16"/>
        <v>0</v>
      </c>
      <c r="N434" s="120">
        <f t="shared" si="16"/>
        <v>13034</v>
      </c>
      <c r="O434" s="120">
        <f t="shared" si="16"/>
        <v>0</v>
      </c>
      <c r="P434" s="120">
        <f t="shared" si="16"/>
        <v>39742</v>
      </c>
      <c r="Q434" s="120">
        <f t="shared" si="16"/>
        <v>0</v>
      </c>
      <c r="R434" s="120">
        <f t="shared" si="16"/>
        <v>0</v>
      </c>
      <c r="S434" s="120">
        <f t="shared" si="16"/>
        <v>0</v>
      </c>
      <c r="T434" s="120">
        <f t="shared" si="16"/>
        <v>0</v>
      </c>
      <c r="U434" s="120">
        <f t="shared" si="16"/>
        <v>213946</v>
      </c>
      <c r="V434" s="120">
        <f t="shared" si="16"/>
        <v>99</v>
      </c>
      <c r="W434" s="120">
        <f t="shared" si="16"/>
        <v>543</v>
      </c>
      <c r="X434" s="120">
        <f t="shared" si="16"/>
        <v>89</v>
      </c>
      <c r="Y434" s="120">
        <f t="shared" si="16"/>
        <v>0</v>
      </c>
      <c r="Z434" s="120">
        <f t="shared" si="16"/>
        <v>731</v>
      </c>
      <c r="AA434" s="120">
        <f t="shared" si="16"/>
        <v>4644361400</v>
      </c>
      <c r="AB434" s="120">
        <f t="shared" si="16"/>
        <v>774921195</v>
      </c>
      <c r="AC434" s="120">
        <f t="shared" si="16"/>
        <v>42789200</v>
      </c>
      <c r="AD434" s="120">
        <f t="shared" si="16"/>
        <v>3826651005</v>
      </c>
      <c r="AE434" s="120">
        <f t="shared" si="16"/>
        <v>0</v>
      </c>
      <c r="AF434" s="120">
        <f t="shared" si="16"/>
        <v>0</v>
      </c>
      <c r="AG434" s="119">
        <f t="shared" si="15"/>
        <v>0</v>
      </c>
      <c r="AH434" s="141"/>
    </row>
    <row r="435" spans="1:34" ht="16.5" thickTop="1" thickBot="1" x14ac:dyDescent="0.3">
      <c r="A435" s="98">
        <v>2022</v>
      </c>
      <c r="B435" s="251" t="s">
        <v>131</v>
      </c>
      <c r="C435" s="252" t="s">
        <v>135</v>
      </c>
      <c r="D435" s="253" t="s">
        <v>42</v>
      </c>
      <c r="E435" s="255" t="s">
        <v>159</v>
      </c>
      <c r="F435" s="120">
        <f t="shared" si="13"/>
        <v>134232</v>
      </c>
      <c r="G435" s="120">
        <f t="shared" si="16"/>
        <v>0</v>
      </c>
      <c r="H435" s="120">
        <f t="shared" si="16"/>
        <v>0</v>
      </c>
      <c r="I435" s="120">
        <f t="shared" si="16"/>
        <v>52481</v>
      </c>
      <c r="J435" s="120">
        <f t="shared" si="16"/>
        <v>0</v>
      </c>
      <c r="K435" s="120">
        <f t="shared" si="16"/>
        <v>0</v>
      </c>
      <c r="L435" s="120">
        <f t="shared" si="16"/>
        <v>12393</v>
      </c>
      <c r="M435" s="120">
        <f t="shared" si="16"/>
        <v>0</v>
      </c>
      <c r="N435" s="120">
        <f t="shared" si="16"/>
        <v>14816</v>
      </c>
      <c r="O435" s="120">
        <f t="shared" si="16"/>
        <v>0</v>
      </c>
      <c r="P435" s="120">
        <f t="shared" si="16"/>
        <v>42381</v>
      </c>
      <c r="Q435" s="120">
        <f t="shared" si="16"/>
        <v>0</v>
      </c>
      <c r="R435" s="120">
        <f t="shared" si="16"/>
        <v>0</v>
      </c>
      <c r="S435" s="120">
        <f t="shared" si="16"/>
        <v>0</v>
      </c>
      <c r="T435" s="120">
        <f t="shared" si="16"/>
        <v>0</v>
      </c>
      <c r="U435" s="120">
        <f t="shared" si="16"/>
        <v>256303</v>
      </c>
      <c r="V435" s="120">
        <f t="shared" si="16"/>
        <v>117</v>
      </c>
      <c r="W435" s="120">
        <f t="shared" si="16"/>
        <v>554</v>
      </c>
      <c r="X435" s="120">
        <f t="shared" si="16"/>
        <v>92</v>
      </c>
      <c r="Y435" s="120">
        <f t="shared" si="16"/>
        <v>0</v>
      </c>
      <c r="Z435" s="120">
        <f t="shared" si="16"/>
        <v>763</v>
      </c>
      <c r="AA435" s="120">
        <f t="shared" si="16"/>
        <v>5333808700</v>
      </c>
      <c r="AB435" s="120">
        <f t="shared" si="16"/>
        <v>889711020</v>
      </c>
      <c r="AC435" s="120">
        <f t="shared" si="16"/>
        <v>51260600</v>
      </c>
      <c r="AD435" s="120">
        <f t="shared" si="16"/>
        <v>4392837080</v>
      </c>
      <c r="AE435" s="120">
        <f t="shared" si="16"/>
        <v>0</v>
      </c>
      <c r="AF435" s="120">
        <f t="shared" si="16"/>
        <v>0</v>
      </c>
      <c r="AG435" s="119">
        <f t="shared" si="15"/>
        <v>0</v>
      </c>
      <c r="AH435" s="141"/>
    </row>
    <row r="436" spans="1:34" ht="16.5" thickTop="1" thickBot="1" x14ac:dyDescent="0.3">
      <c r="A436" s="98">
        <v>2022</v>
      </c>
      <c r="B436" s="251" t="s">
        <v>131</v>
      </c>
      <c r="C436" s="254">
        <v>46</v>
      </c>
      <c r="D436" s="253" t="s">
        <v>42</v>
      </c>
      <c r="E436" s="255" t="s">
        <v>160</v>
      </c>
      <c r="F436" s="120">
        <f t="shared" si="13"/>
        <v>98806</v>
      </c>
      <c r="G436" s="120">
        <f t="shared" si="16"/>
        <v>0</v>
      </c>
      <c r="H436" s="120">
        <f t="shared" si="16"/>
        <v>0</v>
      </c>
      <c r="I436" s="120">
        <f t="shared" si="16"/>
        <v>35483</v>
      </c>
      <c r="J436" s="120">
        <f t="shared" si="16"/>
        <v>0</v>
      </c>
      <c r="K436" s="120">
        <f t="shared" si="16"/>
        <v>0</v>
      </c>
      <c r="L436" s="120">
        <f t="shared" si="16"/>
        <v>11290</v>
      </c>
      <c r="M436" s="120">
        <f t="shared" si="16"/>
        <v>0</v>
      </c>
      <c r="N436" s="120">
        <f t="shared" si="16"/>
        <v>13388</v>
      </c>
      <c r="O436" s="120">
        <f t="shared" si="16"/>
        <v>0</v>
      </c>
      <c r="P436" s="120">
        <f t="shared" si="16"/>
        <v>41793</v>
      </c>
      <c r="Q436" s="120">
        <f t="shared" si="16"/>
        <v>0</v>
      </c>
      <c r="R436" s="120">
        <f t="shared" si="16"/>
        <v>0</v>
      </c>
      <c r="S436" s="120">
        <f t="shared" si="16"/>
        <v>0</v>
      </c>
      <c r="T436" s="120">
        <f t="shared" si="16"/>
        <v>0</v>
      </c>
      <c r="U436" s="120">
        <f t="shared" si="16"/>
        <v>200760</v>
      </c>
      <c r="V436" s="120">
        <f t="shared" si="16"/>
        <v>62</v>
      </c>
      <c r="W436" s="120">
        <f t="shared" si="16"/>
        <v>519</v>
      </c>
      <c r="X436" s="120">
        <f t="shared" si="16"/>
        <v>91</v>
      </c>
      <c r="Y436" s="120">
        <f t="shared" si="16"/>
        <v>0</v>
      </c>
      <c r="Z436" s="120">
        <f t="shared" si="16"/>
        <v>672</v>
      </c>
      <c r="AA436" s="120">
        <f t="shared" si="16"/>
        <v>4559726500</v>
      </c>
      <c r="AB436" s="120">
        <f t="shared" si="16"/>
        <v>761303086.88</v>
      </c>
      <c r="AC436" s="120">
        <f t="shared" si="16"/>
        <v>40152000</v>
      </c>
      <c r="AD436" s="120">
        <f t="shared" si="16"/>
        <v>3758271413.1199999</v>
      </c>
      <c r="AE436" s="120">
        <f t="shared" si="16"/>
        <v>0</v>
      </c>
      <c r="AF436" s="120">
        <f t="shared" si="16"/>
        <v>0</v>
      </c>
      <c r="AG436" s="119">
        <f t="shared" si="15"/>
        <v>0</v>
      </c>
      <c r="AH436" s="141"/>
    </row>
    <row r="437" spans="1:34" ht="16.5" thickTop="1" thickBot="1" x14ac:dyDescent="0.3">
      <c r="A437" s="98">
        <v>2022</v>
      </c>
      <c r="B437" s="251" t="s">
        <v>131</v>
      </c>
      <c r="C437" s="254">
        <v>47</v>
      </c>
      <c r="D437" s="256" t="s">
        <v>165</v>
      </c>
      <c r="E437" s="255" t="s">
        <v>161</v>
      </c>
      <c r="F437" s="120">
        <f t="shared" si="13"/>
        <v>176396</v>
      </c>
      <c r="G437" s="120">
        <f t="shared" si="16"/>
        <v>0</v>
      </c>
      <c r="H437" s="120">
        <f t="shared" si="16"/>
        <v>0</v>
      </c>
      <c r="I437" s="120">
        <f t="shared" si="16"/>
        <v>60062</v>
      </c>
      <c r="J437" s="120">
        <f t="shared" si="16"/>
        <v>0</v>
      </c>
      <c r="K437" s="120">
        <f t="shared" si="16"/>
        <v>0</v>
      </c>
      <c r="L437" s="120">
        <f t="shared" si="16"/>
        <v>14695</v>
      </c>
      <c r="M437" s="120">
        <f t="shared" si="16"/>
        <v>0</v>
      </c>
      <c r="N437" s="120">
        <f t="shared" si="16"/>
        <v>17417</v>
      </c>
      <c r="O437" s="120">
        <f t="shared" si="16"/>
        <v>0</v>
      </c>
      <c r="P437" s="120">
        <f t="shared" si="16"/>
        <v>59123</v>
      </c>
      <c r="Q437" s="120">
        <f t="shared" si="16"/>
        <v>0</v>
      </c>
      <c r="R437" s="120">
        <f t="shared" si="16"/>
        <v>0</v>
      </c>
      <c r="S437" s="120">
        <f t="shared" si="16"/>
        <v>0</v>
      </c>
      <c r="T437" s="120">
        <f t="shared" si="16"/>
        <v>0</v>
      </c>
      <c r="U437" s="120">
        <f t="shared" si="16"/>
        <v>327693</v>
      </c>
      <c r="V437" s="120">
        <f t="shared" si="16"/>
        <v>103</v>
      </c>
      <c r="W437" s="120">
        <f t="shared" si="16"/>
        <v>558</v>
      </c>
      <c r="X437" s="120">
        <f t="shared" si="16"/>
        <v>84</v>
      </c>
      <c r="Y437" s="120">
        <f t="shared" si="16"/>
        <v>0</v>
      </c>
      <c r="Z437" s="120">
        <f t="shared" si="16"/>
        <v>745</v>
      </c>
      <c r="AA437" s="120">
        <f t="shared" si="16"/>
        <v>5352439100</v>
      </c>
      <c r="AB437" s="120">
        <f t="shared" si="16"/>
        <v>890713935</v>
      </c>
      <c r="AC437" s="120">
        <f t="shared" si="16"/>
        <v>65538600</v>
      </c>
      <c r="AD437" s="120">
        <f t="shared" si="16"/>
        <v>4396186565</v>
      </c>
      <c r="AE437" s="120">
        <f t="shared" si="16"/>
        <v>0</v>
      </c>
      <c r="AF437" s="120">
        <f t="shared" si="16"/>
        <v>0</v>
      </c>
      <c r="AG437" s="119">
        <f t="shared" si="15"/>
        <v>0</v>
      </c>
      <c r="AH437" s="141"/>
    </row>
    <row r="438" spans="1:34" ht="16.5" thickTop="1" thickBot="1" x14ac:dyDescent="0.3">
      <c r="A438" s="98">
        <v>2022</v>
      </c>
      <c r="B438" s="251" t="s">
        <v>131</v>
      </c>
      <c r="C438" s="254">
        <v>48</v>
      </c>
      <c r="D438" s="256" t="s">
        <v>165</v>
      </c>
      <c r="E438" s="255" t="s">
        <v>162</v>
      </c>
      <c r="F438" s="120">
        <f t="shared" si="13"/>
        <v>165259</v>
      </c>
      <c r="G438" s="120">
        <f t="shared" si="16"/>
        <v>832</v>
      </c>
      <c r="H438" s="120">
        <f t="shared" si="16"/>
        <v>0</v>
      </c>
      <c r="I438" s="120">
        <f t="shared" si="16"/>
        <v>54575</v>
      </c>
      <c r="J438" s="120">
        <f t="shared" si="16"/>
        <v>0</v>
      </c>
      <c r="K438" s="120">
        <f t="shared" si="16"/>
        <v>0</v>
      </c>
      <c r="L438" s="120">
        <f t="shared" si="16"/>
        <v>12905</v>
      </c>
      <c r="M438" s="120">
        <f t="shared" si="16"/>
        <v>50</v>
      </c>
      <c r="N438" s="120">
        <f t="shared" si="16"/>
        <v>14737</v>
      </c>
      <c r="O438" s="120">
        <f t="shared" si="16"/>
        <v>214</v>
      </c>
      <c r="P438" s="120">
        <f t="shared" si="16"/>
        <v>61433</v>
      </c>
      <c r="Q438" s="120">
        <f t="shared" si="16"/>
        <v>0</v>
      </c>
      <c r="R438" s="120">
        <f t="shared" si="16"/>
        <v>3926</v>
      </c>
      <c r="S438" s="120">
        <f t="shared" si="16"/>
        <v>0</v>
      </c>
      <c r="T438" s="120">
        <f t="shared" si="16"/>
        <v>0</v>
      </c>
      <c r="U438" s="120">
        <f t="shared" si="16"/>
        <v>313931</v>
      </c>
      <c r="V438" s="120">
        <f t="shared" si="16"/>
        <v>79</v>
      </c>
      <c r="W438" s="120">
        <f t="shared" si="16"/>
        <v>548</v>
      </c>
      <c r="X438" s="120">
        <f t="shared" si="16"/>
        <v>88</v>
      </c>
      <c r="Y438" s="120">
        <f t="shared" si="16"/>
        <v>0</v>
      </c>
      <c r="Z438" s="120">
        <f t="shared" si="16"/>
        <v>715</v>
      </c>
      <c r="AA438" s="120">
        <f t="shared" si="16"/>
        <v>5207397500</v>
      </c>
      <c r="AB438" s="120">
        <f t="shared" si="16"/>
        <v>866589401.25</v>
      </c>
      <c r="AC438" s="120">
        <f t="shared" si="16"/>
        <v>62786200</v>
      </c>
      <c r="AD438" s="120">
        <f t="shared" si="16"/>
        <v>4278021898.75</v>
      </c>
      <c r="AE438" s="120">
        <f t="shared" si="16"/>
        <v>0</v>
      </c>
      <c r="AF438" s="120">
        <f t="shared" si="16"/>
        <v>0</v>
      </c>
      <c r="AG438" s="119">
        <f t="shared" si="15"/>
        <v>0</v>
      </c>
      <c r="AH438" s="141"/>
    </row>
    <row r="439" spans="1:34" ht="16.5" thickTop="1" thickBot="1" x14ac:dyDescent="0.3">
      <c r="A439" s="98">
        <v>2022</v>
      </c>
      <c r="B439" s="251" t="s">
        <v>131</v>
      </c>
      <c r="C439" s="254">
        <v>50</v>
      </c>
      <c r="D439" s="256" t="s">
        <v>165</v>
      </c>
      <c r="E439" s="255" t="s">
        <v>164</v>
      </c>
      <c r="F439" s="120">
        <f t="shared" si="13"/>
        <v>57218</v>
      </c>
      <c r="G439" s="120">
        <f t="shared" si="16"/>
        <v>310</v>
      </c>
      <c r="H439" s="120">
        <f t="shared" si="16"/>
        <v>0</v>
      </c>
      <c r="I439" s="120">
        <f t="shared" si="16"/>
        <v>14007</v>
      </c>
      <c r="J439" s="120">
        <f t="shared" si="16"/>
        <v>0</v>
      </c>
      <c r="K439" s="120">
        <f t="shared" si="16"/>
        <v>0</v>
      </c>
      <c r="L439" s="120">
        <f t="shared" si="16"/>
        <v>651</v>
      </c>
      <c r="M439" s="120">
        <f t="shared" si="16"/>
        <v>266</v>
      </c>
      <c r="N439" s="120">
        <f t="shared" si="16"/>
        <v>1118</v>
      </c>
      <c r="O439" s="120">
        <f t="shared" si="16"/>
        <v>232</v>
      </c>
      <c r="P439" s="120">
        <f t="shared" si="16"/>
        <v>8010</v>
      </c>
      <c r="Q439" s="120">
        <f t="shared" si="16"/>
        <v>0</v>
      </c>
      <c r="R439" s="120">
        <f t="shared" si="16"/>
        <v>3949</v>
      </c>
      <c r="S439" s="120">
        <f t="shared" si="16"/>
        <v>0</v>
      </c>
      <c r="T439" s="120">
        <f t="shared" si="16"/>
        <v>0</v>
      </c>
      <c r="U439" s="120">
        <f t="shared" si="16"/>
        <v>85761</v>
      </c>
      <c r="V439" s="120">
        <f t="shared" si="16"/>
        <v>20</v>
      </c>
      <c r="W439" s="120">
        <f t="shared" si="16"/>
        <v>28</v>
      </c>
      <c r="X439" s="120">
        <f t="shared" si="16"/>
        <v>0</v>
      </c>
      <c r="Y439" s="120">
        <f t="shared" si="16"/>
        <v>0</v>
      </c>
      <c r="Z439" s="120">
        <f t="shared" si="16"/>
        <v>48</v>
      </c>
      <c r="AA439" s="120">
        <f t="shared" si="16"/>
        <v>967047400</v>
      </c>
      <c r="AB439" s="120">
        <f t="shared" si="16"/>
        <v>160142906.25</v>
      </c>
      <c r="AC439" s="120">
        <f t="shared" si="16"/>
        <v>17152200</v>
      </c>
      <c r="AD439" s="120">
        <f t="shared" si="16"/>
        <v>789752293.75</v>
      </c>
      <c r="AE439" s="120">
        <f t="shared" si="16"/>
        <v>0</v>
      </c>
      <c r="AF439" s="120">
        <f t="shared" si="16"/>
        <v>0</v>
      </c>
      <c r="AG439" s="119">
        <f t="shared" si="15"/>
        <v>0</v>
      </c>
      <c r="AH439" s="141"/>
    </row>
    <row r="440" spans="1:34" ht="16.5" thickTop="1" thickBot="1" x14ac:dyDescent="0.3">
      <c r="A440" s="98">
        <v>2022</v>
      </c>
      <c r="B440" s="251" t="s">
        <v>131</v>
      </c>
      <c r="C440" s="254">
        <v>51</v>
      </c>
      <c r="D440" s="256" t="s">
        <v>165</v>
      </c>
      <c r="E440" s="255" t="s">
        <v>166</v>
      </c>
      <c r="F440" s="120">
        <f t="shared" si="13"/>
        <v>106520</v>
      </c>
      <c r="G440" s="120">
        <f t="shared" si="16"/>
        <v>8615</v>
      </c>
      <c r="H440" s="120">
        <f t="shared" si="16"/>
        <v>0</v>
      </c>
      <c r="I440" s="120">
        <f t="shared" si="16"/>
        <v>4823</v>
      </c>
      <c r="J440" s="120">
        <f t="shared" si="16"/>
        <v>0</v>
      </c>
      <c r="K440" s="120">
        <f t="shared" si="16"/>
        <v>0</v>
      </c>
      <c r="L440" s="120">
        <f t="shared" si="16"/>
        <v>6460</v>
      </c>
      <c r="M440" s="120">
        <f t="shared" si="16"/>
        <v>0</v>
      </c>
      <c r="N440" s="120">
        <f t="shared" si="16"/>
        <v>5638</v>
      </c>
      <c r="O440" s="120">
        <f t="shared" si="16"/>
        <v>0</v>
      </c>
      <c r="P440" s="120">
        <f t="shared" si="16"/>
        <v>3368</v>
      </c>
      <c r="Q440" s="120">
        <f t="shared" si="16"/>
        <v>210</v>
      </c>
      <c r="R440" s="120">
        <f t="shared" si="16"/>
        <v>0</v>
      </c>
      <c r="S440" s="120">
        <f t="shared" si="16"/>
        <v>1112</v>
      </c>
      <c r="T440" s="120">
        <f t="shared" si="16"/>
        <v>2751</v>
      </c>
      <c r="U440" s="120">
        <f t="shared" si="16"/>
        <v>139497</v>
      </c>
      <c r="V440" s="120">
        <f t="shared" si="16"/>
        <v>0</v>
      </c>
      <c r="W440" s="120">
        <f t="shared" si="16"/>
        <v>0</v>
      </c>
      <c r="X440" s="120">
        <f t="shared" si="16"/>
        <v>0</v>
      </c>
      <c r="Y440" s="120">
        <f t="shared" si="16"/>
        <v>0</v>
      </c>
      <c r="Z440" s="120">
        <f t="shared" si="16"/>
        <v>0</v>
      </c>
      <c r="AA440" s="120">
        <f t="shared" si="16"/>
        <v>884622600</v>
      </c>
      <c r="AB440" s="120">
        <f t="shared" si="16"/>
        <v>144515863.13</v>
      </c>
      <c r="AC440" s="120">
        <f t="shared" si="16"/>
        <v>27899400</v>
      </c>
      <c r="AD440" s="120">
        <f t="shared" si="16"/>
        <v>712207336.87</v>
      </c>
      <c r="AE440" s="120">
        <f t="shared" si="16"/>
        <v>0</v>
      </c>
      <c r="AF440" s="120">
        <f t="shared" si="16"/>
        <v>0</v>
      </c>
      <c r="AG440" s="119">
        <f t="shared" si="15"/>
        <v>0</v>
      </c>
      <c r="AH440" s="141"/>
    </row>
    <row r="441" spans="1:34" ht="16.5" thickTop="1" thickBot="1" x14ac:dyDescent="0.3">
      <c r="A441" s="98">
        <v>2022</v>
      </c>
      <c r="B441" s="251" t="s">
        <v>131</v>
      </c>
      <c r="C441" s="254">
        <v>52</v>
      </c>
      <c r="D441" s="256" t="s">
        <v>165</v>
      </c>
      <c r="E441" s="255" t="s">
        <v>167</v>
      </c>
      <c r="F441" s="120">
        <f t="shared" si="13"/>
        <v>49378</v>
      </c>
      <c r="G441" s="120">
        <f t="shared" si="16"/>
        <v>0</v>
      </c>
      <c r="H441" s="120">
        <f t="shared" si="16"/>
        <v>0</v>
      </c>
      <c r="I441" s="120">
        <f t="shared" si="16"/>
        <v>4245</v>
      </c>
      <c r="J441" s="120">
        <f t="shared" si="16"/>
        <v>0</v>
      </c>
      <c r="K441" s="120">
        <f t="shared" si="16"/>
        <v>0</v>
      </c>
      <c r="L441" s="120">
        <f t="shared" si="16"/>
        <v>4163</v>
      </c>
      <c r="M441" s="120">
        <f t="shared" si="16"/>
        <v>0</v>
      </c>
      <c r="N441" s="120">
        <f t="shared" si="16"/>
        <v>4190</v>
      </c>
      <c r="O441" s="120">
        <f t="shared" si="16"/>
        <v>0</v>
      </c>
      <c r="P441" s="120">
        <f t="shared" si="16"/>
        <v>2121</v>
      </c>
      <c r="Q441" s="120">
        <f t="shared" si="16"/>
        <v>237</v>
      </c>
      <c r="R441" s="120">
        <f t="shared" si="16"/>
        <v>0</v>
      </c>
      <c r="S441" s="120">
        <f t="shared" si="16"/>
        <v>945</v>
      </c>
      <c r="T441" s="120">
        <f t="shared" si="16"/>
        <v>2793</v>
      </c>
      <c r="U441" s="120">
        <f t="shared" si="16"/>
        <v>68072</v>
      </c>
      <c r="V441" s="120">
        <f t="shared" si="16"/>
        <v>0</v>
      </c>
      <c r="W441" s="120">
        <f t="shared" si="16"/>
        <v>0</v>
      </c>
      <c r="X441" s="120">
        <f t="shared" si="16"/>
        <v>0</v>
      </c>
      <c r="Y441" s="120">
        <f t="shared" si="16"/>
        <v>0</v>
      </c>
      <c r="Z441" s="120">
        <f t="shared" si="16"/>
        <v>0</v>
      </c>
      <c r="AA441" s="120">
        <f t="shared" si="16"/>
        <v>845268200</v>
      </c>
      <c r="AB441" s="120">
        <f t="shared" si="16"/>
        <v>140302715.63</v>
      </c>
      <c r="AC441" s="120">
        <f t="shared" si="16"/>
        <v>13614400</v>
      </c>
      <c r="AD441" s="120">
        <f t="shared" si="16"/>
        <v>691351084.37</v>
      </c>
      <c r="AE441" s="120">
        <f t="shared" si="16"/>
        <v>0</v>
      </c>
      <c r="AF441" s="120">
        <f t="shared" si="16"/>
        <v>0</v>
      </c>
      <c r="AG441" s="119">
        <f t="shared" si="15"/>
        <v>0</v>
      </c>
      <c r="AH441" s="141"/>
    </row>
    <row r="442" spans="1:34" ht="16.5" thickTop="1" thickBot="1" x14ac:dyDescent="0.3">
      <c r="A442" s="98">
        <v>2022</v>
      </c>
      <c r="B442" s="251" t="s">
        <v>131</v>
      </c>
      <c r="C442" s="254">
        <v>53</v>
      </c>
      <c r="D442" s="256" t="s">
        <v>55</v>
      </c>
      <c r="E442" s="255" t="s">
        <v>56</v>
      </c>
      <c r="F442" s="120">
        <f t="shared" si="13"/>
        <v>131662</v>
      </c>
      <c r="G442" s="120">
        <f t="shared" si="16"/>
        <v>6447</v>
      </c>
      <c r="H442" s="120">
        <f t="shared" si="16"/>
        <v>0</v>
      </c>
      <c r="I442" s="120">
        <f t="shared" si="16"/>
        <v>14360</v>
      </c>
      <c r="J442" s="120">
        <f t="shared" si="16"/>
        <v>0</v>
      </c>
      <c r="K442" s="120">
        <f t="shared" si="16"/>
        <v>0</v>
      </c>
      <c r="L442" s="120">
        <f t="shared" si="16"/>
        <v>1017</v>
      </c>
      <c r="M442" s="120">
        <f t="shared" si="16"/>
        <v>0</v>
      </c>
      <c r="N442" s="120">
        <f t="shared" si="16"/>
        <v>500</v>
      </c>
      <c r="O442" s="120">
        <f t="shared" si="16"/>
        <v>0</v>
      </c>
      <c r="P442" s="120">
        <f t="shared" si="16"/>
        <v>1953</v>
      </c>
      <c r="Q442" s="120">
        <f t="shared" si="16"/>
        <v>0</v>
      </c>
      <c r="R442" s="120">
        <f t="shared" si="16"/>
        <v>0</v>
      </c>
      <c r="S442" s="120">
        <f t="shared" si="16"/>
        <v>0</v>
      </c>
      <c r="T442" s="120">
        <f t="shared" si="16"/>
        <v>0</v>
      </c>
      <c r="U442" s="120">
        <f t="shared" si="16"/>
        <v>155939</v>
      </c>
      <c r="V442" s="120">
        <f t="shared" si="16"/>
        <v>2</v>
      </c>
      <c r="W442" s="120">
        <f t="shared" si="16"/>
        <v>230</v>
      </c>
      <c r="X442" s="120">
        <f t="shared" si="16"/>
        <v>23</v>
      </c>
      <c r="Y442" s="120">
        <f t="shared" si="16"/>
        <v>0</v>
      </c>
      <c r="Z442" s="120">
        <f t="shared" si="16"/>
        <v>255</v>
      </c>
      <c r="AA442" s="120">
        <f t="shared" si="16"/>
        <v>243567100</v>
      </c>
      <c r="AB442" s="120">
        <f t="shared" si="16"/>
        <v>35506096.880000003</v>
      </c>
      <c r="AC442" s="120">
        <f t="shared" si="16"/>
        <v>31187800</v>
      </c>
      <c r="AD442" s="120">
        <f t="shared" si="16"/>
        <v>176873203.12</v>
      </c>
      <c r="AE442" s="120">
        <f t="shared" si="16"/>
        <v>0</v>
      </c>
      <c r="AF442" s="120">
        <f t="shared" si="16"/>
        <v>0</v>
      </c>
      <c r="AG442" s="119">
        <f t="shared" si="15"/>
        <v>0</v>
      </c>
      <c r="AH442" s="141"/>
    </row>
    <row r="443" spans="1:34" ht="16.5" thickTop="1" thickBot="1" x14ac:dyDescent="0.3">
      <c r="A443" s="98">
        <v>2022</v>
      </c>
      <c r="B443" s="251" t="s">
        <v>131</v>
      </c>
      <c r="C443" s="254" t="s">
        <v>170</v>
      </c>
      <c r="D443" s="256" t="s">
        <v>6</v>
      </c>
      <c r="E443" s="255" t="s">
        <v>168</v>
      </c>
      <c r="F443" s="120">
        <f t="shared" si="13"/>
        <v>148244</v>
      </c>
      <c r="G443" s="120">
        <f t="shared" ref="G443:AF446" si="17">+G32+G66+G100+G134+G168+G202+G236+G270+G304+G338+G372+G406</f>
        <v>9258</v>
      </c>
      <c r="H443" s="120">
        <f t="shared" si="17"/>
        <v>0</v>
      </c>
      <c r="I443" s="120">
        <f t="shared" si="17"/>
        <v>8812</v>
      </c>
      <c r="J443" s="120">
        <f t="shared" si="17"/>
        <v>2437</v>
      </c>
      <c r="K443" s="120">
        <f t="shared" si="17"/>
        <v>0</v>
      </c>
      <c r="L443" s="120">
        <f t="shared" si="17"/>
        <v>25020</v>
      </c>
      <c r="M443" s="120">
        <f t="shared" si="17"/>
        <v>184</v>
      </c>
      <c r="N443" s="120">
        <f t="shared" si="17"/>
        <v>11581</v>
      </c>
      <c r="O443" s="120">
        <f t="shared" si="17"/>
        <v>77</v>
      </c>
      <c r="P443" s="120">
        <f t="shared" si="17"/>
        <v>8536</v>
      </c>
      <c r="Q443" s="120">
        <f t="shared" si="17"/>
        <v>0</v>
      </c>
      <c r="R443" s="120">
        <f t="shared" si="17"/>
        <v>0</v>
      </c>
      <c r="S443" s="120">
        <f t="shared" si="17"/>
        <v>9271</v>
      </c>
      <c r="T443" s="120">
        <f t="shared" si="17"/>
        <v>14869</v>
      </c>
      <c r="U443" s="120">
        <f t="shared" si="17"/>
        <v>238289</v>
      </c>
      <c r="V443" s="120">
        <f t="shared" si="17"/>
        <v>0</v>
      </c>
      <c r="W443" s="120">
        <f t="shared" si="17"/>
        <v>0</v>
      </c>
      <c r="X443" s="120">
        <f t="shared" si="17"/>
        <v>0</v>
      </c>
      <c r="Y443" s="120">
        <f t="shared" si="17"/>
        <v>0</v>
      </c>
      <c r="Z443" s="120">
        <f t="shared" si="17"/>
        <v>0</v>
      </c>
      <c r="AA443" s="120">
        <f t="shared" si="17"/>
        <v>4791359200</v>
      </c>
      <c r="AB443" s="120">
        <f t="shared" si="17"/>
        <v>800276895</v>
      </c>
      <c r="AC443" s="120">
        <f t="shared" si="17"/>
        <v>47657800</v>
      </c>
      <c r="AD443" s="120">
        <f t="shared" si="17"/>
        <v>3943424505</v>
      </c>
      <c r="AE443" s="120">
        <f t="shared" si="17"/>
        <v>0</v>
      </c>
      <c r="AF443" s="120">
        <f t="shared" si="17"/>
        <v>0</v>
      </c>
      <c r="AG443" s="119">
        <f t="shared" si="15"/>
        <v>0</v>
      </c>
      <c r="AH443" s="141"/>
    </row>
    <row r="444" spans="1:34" ht="16.5" thickTop="1" thickBot="1" x14ac:dyDescent="0.3">
      <c r="A444" s="98">
        <v>2022</v>
      </c>
      <c r="B444" s="251" t="s">
        <v>131</v>
      </c>
      <c r="C444" s="254" t="s">
        <v>171</v>
      </c>
      <c r="D444" s="256" t="s">
        <v>6</v>
      </c>
      <c r="E444" s="255" t="s">
        <v>169</v>
      </c>
      <c r="F444" s="120">
        <f t="shared" si="13"/>
        <v>123658</v>
      </c>
      <c r="G444" s="120">
        <f t="shared" si="17"/>
        <v>0</v>
      </c>
      <c r="H444" s="120">
        <f t="shared" si="17"/>
        <v>0</v>
      </c>
      <c r="I444" s="120">
        <f t="shared" si="17"/>
        <v>6558</v>
      </c>
      <c r="J444" s="120">
        <f t="shared" si="17"/>
        <v>0</v>
      </c>
      <c r="K444" s="120">
        <f t="shared" si="17"/>
        <v>0</v>
      </c>
      <c r="L444" s="120">
        <f t="shared" si="17"/>
        <v>25335</v>
      </c>
      <c r="M444" s="120">
        <f t="shared" si="17"/>
        <v>0</v>
      </c>
      <c r="N444" s="120">
        <f t="shared" si="17"/>
        <v>11897</v>
      </c>
      <c r="O444" s="120">
        <f t="shared" si="17"/>
        <v>0</v>
      </c>
      <c r="P444" s="120">
        <f t="shared" si="17"/>
        <v>6728</v>
      </c>
      <c r="Q444" s="120">
        <f t="shared" si="17"/>
        <v>0</v>
      </c>
      <c r="R444" s="120">
        <f t="shared" si="17"/>
        <v>0</v>
      </c>
      <c r="S444" s="120">
        <f t="shared" si="17"/>
        <v>6710</v>
      </c>
      <c r="T444" s="120">
        <f t="shared" si="17"/>
        <v>15412</v>
      </c>
      <c r="U444" s="120">
        <f t="shared" si="17"/>
        <v>196298</v>
      </c>
      <c r="V444" s="120">
        <f t="shared" si="17"/>
        <v>0</v>
      </c>
      <c r="W444" s="120">
        <f t="shared" si="17"/>
        <v>0</v>
      </c>
      <c r="X444" s="120">
        <f t="shared" si="17"/>
        <v>0</v>
      </c>
      <c r="Y444" s="120">
        <f t="shared" si="17"/>
        <v>0</v>
      </c>
      <c r="Z444" s="120">
        <f t="shared" si="17"/>
        <v>0</v>
      </c>
      <c r="AA444" s="120">
        <f t="shared" si="17"/>
        <v>4209803800</v>
      </c>
      <c r="AB444" s="120">
        <f t="shared" si="17"/>
        <v>703587481.88</v>
      </c>
      <c r="AC444" s="120">
        <f t="shared" si="17"/>
        <v>39259600</v>
      </c>
      <c r="AD444" s="120">
        <f t="shared" si="17"/>
        <v>3466956718.1199999</v>
      </c>
      <c r="AE444" s="120">
        <f t="shared" si="17"/>
        <v>0</v>
      </c>
      <c r="AF444" s="120">
        <f t="shared" si="17"/>
        <v>0</v>
      </c>
      <c r="AG444" s="119">
        <f t="shared" si="15"/>
        <v>0</v>
      </c>
      <c r="AH444" s="141"/>
    </row>
    <row r="445" spans="1:34" ht="16.5" thickTop="1" thickBot="1" x14ac:dyDescent="0.3">
      <c r="A445" s="98">
        <v>2022</v>
      </c>
      <c r="B445" s="251" t="s">
        <v>131</v>
      </c>
      <c r="C445" s="254">
        <v>65</v>
      </c>
      <c r="D445" s="256" t="s">
        <v>181</v>
      </c>
      <c r="E445" s="257" t="s">
        <v>195</v>
      </c>
      <c r="F445" s="120">
        <f t="shared" si="13"/>
        <v>74285</v>
      </c>
      <c r="G445" s="120">
        <f t="shared" si="17"/>
        <v>0</v>
      </c>
      <c r="H445" s="120">
        <f t="shared" si="17"/>
        <v>0</v>
      </c>
      <c r="I445" s="120">
        <f t="shared" si="17"/>
        <v>23147</v>
      </c>
      <c r="J445" s="120">
        <f t="shared" si="17"/>
        <v>0</v>
      </c>
      <c r="K445" s="120">
        <f t="shared" si="17"/>
        <v>0</v>
      </c>
      <c r="L445" s="120">
        <f t="shared" si="17"/>
        <v>22593</v>
      </c>
      <c r="M445" s="120">
        <f t="shared" si="17"/>
        <v>0</v>
      </c>
      <c r="N445" s="120">
        <f t="shared" si="17"/>
        <v>22188</v>
      </c>
      <c r="O445" s="120">
        <f t="shared" si="17"/>
        <v>0</v>
      </c>
      <c r="P445" s="120">
        <f t="shared" si="17"/>
        <v>52322</v>
      </c>
      <c r="Q445" s="120">
        <f t="shared" si="17"/>
        <v>0</v>
      </c>
      <c r="R445" s="120">
        <f t="shared" si="17"/>
        <v>0</v>
      </c>
      <c r="S445" s="120">
        <f t="shared" si="17"/>
        <v>0</v>
      </c>
      <c r="T445" s="120">
        <f t="shared" si="17"/>
        <v>0</v>
      </c>
      <c r="U445" s="120">
        <f t="shared" si="17"/>
        <v>194535</v>
      </c>
      <c r="V445" s="120">
        <f t="shared" si="17"/>
        <v>28</v>
      </c>
      <c r="W445" s="120">
        <f t="shared" si="17"/>
        <v>46</v>
      </c>
      <c r="X445" s="120">
        <f t="shared" si="17"/>
        <v>90</v>
      </c>
      <c r="Y445" s="120">
        <f t="shared" si="17"/>
        <v>0</v>
      </c>
      <c r="Z445" s="120">
        <f t="shared" si="17"/>
        <v>164</v>
      </c>
      <c r="AA445" s="120">
        <f t="shared" si="17"/>
        <v>3903326700</v>
      </c>
      <c r="AB445" s="120">
        <f t="shared" si="17"/>
        <v>651683137.5</v>
      </c>
      <c r="AC445" s="120">
        <f t="shared" si="17"/>
        <v>38907000</v>
      </c>
      <c r="AD445" s="120">
        <f t="shared" si="17"/>
        <v>3212736562.5</v>
      </c>
      <c r="AE445" s="120">
        <f t="shared" si="17"/>
        <v>0</v>
      </c>
      <c r="AF445" s="120">
        <f t="shared" si="17"/>
        <v>0</v>
      </c>
      <c r="AG445" s="119">
        <f t="shared" si="15"/>
        <v>0</v>
      </c>
      <c r="AH445" s="141"/>
    </row>
    <row r="446" spans="1:34" ht="16.5" thickTop="1" thickBot="1" x14ac:dyDescent="0.3">
      <c r="A446" s="98">
        <v>2022</v>
      </c>
      <c r="B446" s="251" t="s">
        <v>131</v>
      </c>
      <c r="C446" s="254">
        <v>69</v>
      </c>
      <c r="D446" s="256" t="s">
        <v>230</v>
      </c>
      <c r="E446" s="257" t="s">
        <v>231</v>
      </c>
      <c r="F446" s="120">
        <f t="shared" si="13"/>
        <v>272539</v>
      </c>
      <c r="G446" s="120">
        <f t="shared" si="17"/>
        <v>214621</v>
      </c>
      <c r="H446" s="120">
        <f t="shared" si="17"/>
        <v>0</v>
      </c>
      <c r="I446" s="120">
        <f t="shared" si="17"/>
        <v>4751</v>
      </c>
      <c r="J446" s="120">
        <f t="shared" si="17"/>
        <v>27928</v>
      </c>
      <c r="K446" s="120">
        <f t="shared" si="17"/>
        <v>0</v>
      </c>
      <c r="L446" s="120">
        <f t="shared" si="17"/>
        <v>144</v>
      </c>
      <c r="M446" s="120">
        <f t="shared" si="17"/>
        <v>0</v>
      </c>
      <c r="N446" s="120">
        <f t="shared" si="17"/>
        <v>21</v>
      </c>
      <c r="O446" s="120">
        <f t="shared" si="17"/>
        <v>0</v>
      </c>
      <c r="P446" s="120">
        <f t="shared" si="17"/>
        <v>89</v>
      </c>
      <c r="Q446" s="120">
        <f t="shared" si="17"/>
        <v>0</v>
      </c>
      <c r="R446" s="120">
        <f t="shared" si="17"/>
        <v>0</v>
      </c>
      <c r="S446" s="120">
        <f t="shared" si="17"/>
        <v>0</v>
      </c>
      <c r="T446" s="120">
        <f t="shared" si="17"/>
        <v>0</v>
      </c>
      <c r="U446" s="120">
        <f t="shared" si="17"/>
        <v>520093</v>
      </c>
      <c r="V446" s="120">
        <f t="shared" si="17"/>
        <v>3</v>
      </c>
      <c r="W446" s="120">
        <f t="shared" si="17"/>
        <v>0</v>
      </c>
      <c r="X446" s="120">
        <f t="shared" si="17"/>
        <v>0</v>
      </c>
      <c r="Y446" s="120">
        <f t="shared" si="17"/>
        <v>0</v>
      </c>
      <c r="Z446" s="120">
        <f t="shared" si="17"/>
        <v>3</v>
      </c>
      <c r="AA446" s="120">
        <f t="shared" si="17"/>
        <v>570563550</v>
      </c>
      <c r="AB446" s="120">
        <f t="shared" si="17"/>
        <v>96230649.379999995</v>
      </c>
      <c r="AC446" s="120">
        <f t="shared" si="17"/>
        <v>0</v>
      </c>
      <c r="AD446" s="120">
        <f t="shared" si="17"/>
        <v>474332900.62</v>
      </c>
      <c r="AE446" s="120">
        <f t="shared" si="17"/>
        <v>0</v>
      </c>
      <c r="AF446" s="120">
        <f t="shared" si="17"/>
        <v>0</v>
      </c>
      <c r="AG446" s="119">
        <f t="shared" si="15"/>
        <v>0</v>
      </c>
      <c r="AH446" s="141"/>
    </row>
    <row r="447" spans="1:34" ht="16.5" thickTop="1" thickBot="1" x14ac:dyDescent="0.3">
      <c r="A447" s="290" t="s">
        <v>253</v>
      </c>
      <c r="B447" s="291"/>
      <c r="C447" s="291"/>
      <c r="D447" s="291"/>
      <c r="E447" s="292"/>
      <c r="F447" s="151">
        <f>+SUM(F413:F446)</f>
        <v>3727205</v>
      </c>
      <c r="G447" s="151">
        <f>+SUM(G413:G446)</f>
        <v>267590</v>
      </c>
      <c r="H447" s="151">
        <f>+SUM(H413:H446)</f>
        <v>0</v>
      </c>
      <c r="I447" s="151">
        <f>+SUM(I413:I446)</f>
        <v>948924</v>
      </c>
      <c r="J447" s="151">
        <f>+SUM(J413:J446)</f>
        <v>39457</v>
      </c>
      <c r="K447" s="151">
        <f>+SUM(K413:K446)</f>
        <v>0</v>
      </c>
      <c r="L447" s="151">
        <f>+SUM(L413:L446)</f>
        <v>252447</v>
      </c>
      <c r="M447" s="151">
        <f>+SUM(M413:M446)</f>
        <v>500</v>
      </c>
      <c r="N447" s="151">
        <f>+SUM(N413:N446)</f>
        <v>212568</v>
      </c>
      <c r="O447" s="151">
        <f>+SUM(O413:O446)</f>
        <v>523</v>
      </c>
      <c r="P447" s="151">
        <f>+SUM(P413:P446)</f>
        <v>534435</v>
      </c>
      <c r="Q447" s="151">
        <f>+SUM(Q413:Q446)</f>
        <v>447</v>
      </c>
      <c r="R447" s="151">
        <f>+SUM(R413:R446)</f>
        <v>7875</v>
      </c>
      <c r="S447" s="151">
        <f>+SUM(S413:S446)</f>
        <v>25540</v>
      </c>
      <c r="T447" s="151">
        <f>+SUM(T413:T446)</f>
        <v>52598</v>
      </c>
      <c r="U447" s="151">
        <f>+SUM(U413:U446)</f>
        <v>6070109</v>
      </c>
      <c r="V447" s="151">
        <f>+SUM(V413:V446)</f>
        <v>1447</v>
      </c>
      <c r="W447" s="151">
        <f>+SUM(W413:W446)</f>
        <v>7486</v>
      </c>
      <c r="X447" s="151">
        <f>+SUM(X413:X446)</f>
        <v>739</v>
      </c>
      <c r="Y447" s="151">
        <f>+SUM(Y413:Y446)</f>
        <v>30</v>
      </c>
      <c r="Z447" s="151">
        <f>+SUM(Z413:Z446)</f>
        <v>9702</v>
      </c>
      <c r="AA447" s="209">
        <f>+SUM(AA413:AA446)</f>
        <v>82086855450</v>
      </c>
      <c r="AB447" s="209">
        <f>+SUM(AB413:AB446)</f>
        <v>15472813276.729996</v>
      </c>
      <c r="AC447" s="209">
        <f>+SUM(AC413:AC446)</f>
        <v>1386752700</v>
      </c>
      <c r="AD447" s="209">
        <f>+SUM(AD413:AD446)</f>
        <v>59541653078.270012</v>
      </c>
      <c r="AE447" s="151">
        <f>+SUM(AE413:AE446)</f>
        <v>5685636395</v>
      </c>
      <c r="AF447" s="209">
        <f>+SUM(AF413:AF446)</f>
        <v>0</v>
      </c>
      <c r="AG447" s="209">
        <f>+SUM(AG413:AG446)</f>
        <v>5685636395</v>
      </c>
    </row>
    <row r="448" spans="1:34" ht="15.75" thickTop="1" x14ac:dyDescent="0.25">
      <c r="A448" s="39"/>
      <c r="B448" s="39"/>
      <c r="C448" s="39"/>
      <c r="D448" s="39"/>
      <c r="E448" s="39"/>
      <c r="F448" s="124">
        <f>+F447-F410</f>
        <v>0</v>
      </c>
      <c r="G448" s="124">
        <f>+G447-G410</f>
        <v>0</v>
      </c>
      <c r="H448" s="124">
        <f>+H447-H410</f>
        <v>0</v>
      </c>
      <c r="I448" s="124">
        <f>+I447-I410</f>
        <v>0</v>
      </c>
      <c r="J448" s="124">
        <f>+J447-J410</f>
        <v>0</v>
      </c>
      <c r="K448" s="124">
        <f>+K447-K410</f>
        <v>0</v>
      </c>
      <c r="L448" s="124">
        <f>+L447-L410</f>
        <v>0</v>
      </c>
      <c r="M448" s="124">
        <f>+M447-M410</f>
        <v>0</v>
      </c>
      <c r="N448" s="124">
        <f>+N447-N410</f>
        <v>0</v>
      </c>
      <c r="O448" s="124">
        <f>+O447-O410</f>
        <v>0</v>
      </c>
      <c r="P448" s="124">
        <f>+P447-P410</f>
        <v>0</v>
      </c>
      <c r="Q448" s="124">
        <f>+Q447-Q410</f>
        <v>0</v>
      </c>
      <c r="R448" s="124">
        <f>+R447-R410</f>
        <v>0</v>
      </c>
      <c r="S448" s="124">
        <f>+S447-S410</f>
        <v>0</v>
      </c>
      <c r="T448" s="124">
        <f>+T447-T410</f>
        <v>0</v>
      </c>
      <c r="U448" s="124">
        <f>+U447-U410</f>
        <v>0</v>
      </c>
      <c r="V448" s="124">
        <f>+V447-V410</f>
        <v>0</v>
      </c>
      <c r="W448" s="124">
        <f>+W447-W410</f>
        <v>0</v>
      </c>
      <c r="X448" s="124">
        <f>+X447-X410</f>
        <v>0</v>
      </c>
      <c r="Y448" s="124">
        <f>+Y447-Y410</f>
        <v>0</v>
      </c>
      <c r="Z448" s="124">
        <f>+Z447-Z410</f>
        <v>0</v>
      </c>
      <c r="AA448" s="125">
        <f>+AA447-AA410</f>
        <v>0</v>
      </c>
      <c r="AB448" s="288">
        <f>+AB447-AB410</f>
        <v>0</v>
      </c>
      <c r="AC448" s="125">
        <f>+AC447-AC410</f>
        <v>0</v>
      </c>
      <c r="AD448" s="125">
        <f>+AD447-AD410</f>
        <v>0</v>
      </c>
      <c r="AE448" s="125">
        <f>+AE447-AE410</f>
        <v>0</v>
      </c>
      <c r="AF448" s="125">
        <f>+AF447-AF410</f>
        <v>0</v>
      </c>
      <c r="AG448" s="125">
        <f>+AG447-AG410</f>
        <v>5685636395</v>
      </c>
    </row>
    <row r="449" spans="1:36" x14ac:dyDescent="0.25">
      <c r="A449" s="39"/>
      <c r="B449" s="39"/>
      <c r="C449" s="39"/>
      <c r="D449" s="39"/>
      <c r="E449" s="39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B449" s="125"/>
    </row>
    <row r="450" spans="1:36" x14ac:dyDescent="0.25">
      <c r="A450" s="39"/>
      <c r="B450" s="39"/>
      <c r="C450" s="39"/>
      <c r="D450" s="39"/>
      <c r="E450" s="39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</row>
    <row r="451" spans="1:36" x14ac:dyDescent="0.25">
      <c r="A451" s="39"/>
      <c r="B451" s="39"/>
      <c r="C451" s="39"/>
      <c r="E451" s="39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</row>
    <row r="452" spans="1:36" x14ac:dyDescent="0.25">
      <c r="J452" s="236"/>
      <c r="AD452" s="141"/>
    </row>
    <row r="453" spans="1:36" x14ac:dyDescent="0.25">
      <c r="J453" s="236"/>
    </row>
    <row r="454" spans="1:36" x14ac:dyDescent="0.25">
      <c r="J454" s="236"/>
      <c r="AJ454" s="263"/>
    </row>
    <row r="455" spans="1:36" x14ac:dyDescent="0.25">
      <c r="J455" s="236"/>
      <c r="AJ455" s="263"/>
    </row>
    <row r="456" spans="1:36" x14ac:dyDescent="0.25">
      <c r="J456" s="236"/>
    </row>
    <row r="457" spans="1:36" x14ac:dyDescent="0.25">
      <c r="J457" s="236"/>
    </row>
    <row r="458" spans="1:36" x14ac:dyDescent="0.25">
      <c r="J458" s="236"/>
    </row>
    <row r="459" spans="1:36" x14ac:dyDescent="0.25">
      <c r="J459" s="236"/>
    </row>
    <row r="460" spans="1:36" x14ac:dyDescent="0.25">
      <c r="J460" s="236"/>
    </row>
    <row r="461" spans="1:36" x14ac:dyDescent="0.25">
      <c r="J461" s="236"/>
    </row>
    <row r="462" spans="1:36" x14ac:dyDescent="0.25">
      <c r="J462" s="236"/>
    </row>
    <row r="463" spans="1:36" x14ac:dyDescent="0.25">
      <c r="J463" s="236"/>
    </row>
    <row r="464" spans="1:36" x14ac:dyDescent="0.25">
      <c r="J464" s="236"/>
    </row>
    <row r="465" spans="10:10" x14ac:dyDescent="0.25">
      <c r="J465" s="236"/>
    </row>
    <row r="466" spans="10:10" x14ac:dyDescent="0.25">
      <c r="J466" s="236"/>
    </row>
    <row r="467" spans="10:10" x14ac:dyDescent="0.25">
      <c r="J467" s="236"/>
    </row>
    <row r="468" spans="10:10" x14ac:dyDescent="0.25">
      <c r="J468" s="236"/>
    </row>
    <row r="469" spans="10:10" x14ac:dyDescent="0.25">
      <c r="J469" s="236"/>
    </row>
    <row r="470" spans="10:10" x14ac:dyDescent="0.25">
      <c r="J470" s="236"/>
    </row>
    <row r="471" spans="10:10" x14ac:dyDescent="0.25">
      <c r="J471" s="236"/>
    </row>
    <row r="472" spans="10:10" x14ac:dyDescent="0.25">
      <c r="J472" s="236"/>
    </row>
    <row r="473" spans="10:10" x14ac:dyDescent="0.25">
      <c r="J473" s="236"/>
    </row>
    <row r="474" spans="10:10" x14ac:dyDescent="0.25">
      <c r="J474" s="236"/>
    </row>
    <row r="475" spans="10:10" x14ac:dyDescent="0.25">
      <c r="J475" s="236"/>
    </row>
    <row r="476" spans="10:10" x14ac:dyDescent="0.25">
      <c r="J476" s="236"/>
    </row>
    <row r="477" spans="10:10" x14ac:dyDescent="0.25">
      <c r="J477" s="236"/>
    </row>
    <row r="478" spans="10:10" x14ac:dyDescent="0.25">
      <c r="J478" s="236"/>
    </row>
    <row r="479" spans="10:10" x14ac:dyDescent="0.25">
      <c r="J479" s="236"/>
    </row>
    <row r="480" spans="10:10" x14ac:dyDescent="0.25">
      <c r="J480" s="236"/>
    </row>
    <row r="481" spans="10:10" x14ac:dyDescent="0.25">
      <c r="J481" s="236"/>
    </row>
    <row r="482" spans="10:10" x14ac:dyDescent="0.25">
      <c r="J482" s="236"/>
    </row>
    <row r="483" spans="10:10" x14ac:dyDescent="0.25">
      <c r="J483" s="236"/>
    </row>
    <row r="484" spans="10:10" x14ac:dyDescent="0.25">
      <c r="J484" s="236"/>
    </row>
    <row r="485" spans="10:10" x14ac:dyDescent="0.25">
      <c r="J485" s="236"/>
    </row>
    <row r="486" spans="10:10" x14ac:dyDescent="0.25">
      <c r="J486" s="236"/>
    </row>
    <row r="487" spans="10:10" x14ac:dyDescent="0.25">
      <c r="J487" s="236"/>
    </row>
    <row r="488" spans="10:10" x14ac:dyDescent="0.25">
      <c r="J488" s="236"/>
    </row>
    <row r="489" spans="10:10" x14ac:dyDescent="0.25">
      <c r="J489" s="236"/>
    </row>
    <row r="490" spans="10:10" x14ac:dyDescent="0.25">
      <c r="J490" s="236"/>
    </row>
    <row r="491" spans="10:10" x14ac:dyDescent="0.25">
      <c r="J491" s="236"/>
    </row>
    <row r="492" spans="10:10" x14ac:dyDescent="0.25">
      <c r="J492" s="236"/>
    </row>
    <row r="493" spans="10:10" x14ac:dyDescent="0.25">
      <c r="J493" s="236"/>
    </row>
    <row r="494" spans="10:10" x14ac:dyDescent="0.25">
      <c r="J494" s="236"/>
    </row>
    <row r="495" spans="10:10" x14ac:dyDescent="0.25">
      <c r="J495" s="236"/>
    </row>
    <row r="496" spans="10:10" x14ac:dyDescent="0.25">
      <c r="J496" s="236"/>
    </row>
    <row r="497" spans="10:10" x14ac:dyDescent="0.25">
      <c r="J497" s="236"/>
    </row>
  </sheetData>
  <autoFilter ref="A1:AF451" xr:uid="{00000000-0009-0000-0000-000000000000}"/>
  <sortState xmlns:xlrd2="http://schemas.microsoft.com/office/spreadsheetml/2017/richdata2" ref="AH88:AJ104">
    <sortCondition ref="AH87"/>
  </sortState>
  <mergeCells count="1">
    <mergeCell ref="A447:E447"/>
  </mergeCells>
  <pageMargins left="0.70866141732283472" right="0.70866141732283472" top="0.74803149606299213" bottom="0.74803149606299213" header="0.31496062992125984" footer="0.31496062992125984"/>
  <pageSetup paperSize="14" scale="62" orientation="landscape" r:id="rId1"/>
  <rowBreaks count="2" manualBreakCount="2">
    <brk id="207" max="20" man="1"/>
    <brk id="380" max="16383" man="1"/>
  </rowBreaks>
  <ignoredErrors>
    <ignoredError sqref="C392:C401 C2:C14 C389:C391 C355:C367 C321:C333 C287:C299 C253:C265 C219:C231 C185:C197 C151:C163 C117:C129 C83:C95 C49:C61 C15:C27 C410:C412 C376:C388 C342:C354 C308:C320 C274:C286 C240:C252 C206:C218 C172:C184 C138:C150 C104:C116 C70:C82 C34 C402:C407 C368:C373 C334:C339 C300:C305 C266:C271 C232:C237 C198:C203 C164:C169 C130:C135 C96:C101 C62:C67 C28:C33 C68 C408 C374 C340 C306 C272 C238 C204 C170 C136 C102 C36:C4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I42"/>
  <sheetViews>
    <sheetView workbookViewId="0">
      <selection activeCell="E4" sqref="E4:E38"/>
    </sheetView>
  </sheetViews>
  <sheetFormatPr baseColWidth="10" defaultRowHeight="15" x14ac:dyDescent="0.25"/>
  <cols>
    <col min="1" max="1" width="20.28515625" bestFit="1" customWidth="1"/>
    <col min="2" max="2" width="19.28515625" bestFit="1" customWidth="1"/>
    <col min="6" max="6" width="16.7109375" bestFit="1" customWidth="1"/>
    <col min="7" max="7" width="16.28515625" customWidth="1"/>
    <col min="8" max="8" width="19.140625" customWidth="1"/>
  </cols>
  <sheetData>
    <row r="1" spans="1:9" x14ac:dyDescent="0.25">
      <c r="A1" s="80"/>
      <c r="B1" s="80"/>
    </row>
    <row r="2" spans="1:9" x14ac:dyDescent="0.25">
      <c r="B2" s="80"/>
      <c r="H2">
        <v>10</v>
      </c>
    </row>
    <row r="3" spans="1:9" x14ac:dyDescent="0.25">
      <c r="B3" s="80" t="s">
        <v>127</v>
      </c>
      <c r="H3" s="93" t="s">
        <v>128</v>
      </c>
      <c r="I3" s="93" t="s">
        <v>129</v>
      </c>
    </row>
    <row r="4" spans="1:9" x14ac:dyDescent="0.25">
      <c r="B4" t="s">
        <v>1</v>
      </c>
      <c r="C4" s="85">
        <v>304</v>
      </c>
      <c r="D4" s="85" t="e">
        <f>+'TOTAL ENE-DIC'!#REF!+'TOTAL ENE-DIC'!U14+'TOTAL ENE-DIC'!#REF!+'TOTAL ENE-DIC'!#REF!+'TOTAL ENE-DIC'!#REF!+'TOTAL ENE-DIC'!#REF!+'TOTAL ENE-DIC'!#REF!+'TOTAL ENE-DIC'!#REF!+'TOTAL ENE-DIC'!#REF!+'TOTAL ENE-DIC'!#REF!</f>
        <v>#REF!</v>
      </c>
      <c r="E4" s="85" t="e">
        <f t="shared" ref="E4:E42" si="0">+D4/$C$4</f>
        <v>#REF!</v>
      </c>
      <c r="F4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4" s="86" t="e">
        <f t="shared" ref="G4:G42" si="1">+F4/$C$4</f>
        <v>#REF!</v>
      </c>
      <c r="H4" s="92" t="e">
        <f>+F4/$H$2</f>
        <v>#REF!</v>
      </c>
      <c r="I4" s="85" t="e">
        <f>+D4/$H$2</f>
        <v>#REF!</v>
      </c>
    </row>
    <row r="5" spans="1:9" hidden="1" x14ac:dyDescent="0.25">
      <c r="B5" t="s">
        <v>3</v>
      </c>
      <c r="C5" s="85"/>
      <c r="D5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5" s="85" t="e">
        <f t="shared" si="0"/>
        <v>#REF!</v>
      </c>
      <c r="F5" s="86" t="e">
        <f>+'TOTAL ENE-DIC'!#REF!+'TOTAL ENE-DIC'!AA14+'TOTAL ENE-DIC'!#REF!+'TOTAL ENE-DIC'!#REF!+'TOTAL ENE-DIC'!#REF!+'TOTAL ENE-DIC'!#REF!+'TOTAL ENE-DIC'!#REF!+'TOTAL ENE-DIC'!#REF!+'TOTAL ENE-DIC'!#REF!+'TOTAL ENE-DIC'!#REF!</f>
        <v>#REF!</v>
      </c>
      <c r="G5" s="86" t="e">
        <f t="shared" si="1"/>
        <v>#REF!</v>
      </c>
      <c r="H5" s="92" t="e">
        <f t="shared" ref="H5:H42" si="2">+F5/$H$2</f>
        <v>#REF!</v>
      </c>
      <c r="I5" s="85" t="e">
        <f t="shared" ref="I5:I42" si="3">+D5/$H$2</f>
        <v>#REF!</v>
      </c>
    </row>
    <row r="6" spans="1:9" hidden="1" x14ac:dyDescent="0.25">
      <c r="B6" t="s">
        <v>5</v>
      </c>
      <c r="C6" s="85"/>
      <c r="D6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6" s="85" t="e">
        <f t="shared" si="0"/>
        <v>#REF!</v>
      </c>
      <c r="F6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6" s="86" t="e">
        <f t="shared" si="1"/>
        <v>#REF!</v>
      </c>
      <c r="H6" s="92" t="e">
        <f t="shared" si="2"/>
        <v>#REF!</v>
      </c>
      <c r="I6" s="85" t="e">
        <f t="shared" si="3"/>
        <v>#REF!</v>
      </c>
    </row>
    <row r="7" spans="1:9" x14ac:dyDescent="0.25">
      <c r="B7" t="s">
        <v>7</v>
      </c>
      <c r="C7" s="85"/>
      <c r="D7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7" s="85" t="e">
        <f t="shared" si="0"/>
        <v>#REF!</v>
      </c>
      <c r="F7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7" s="86" t="e">
        <f t="shared" si="1"/>
        <v>#REF!</v>
      </c>
      <c r="H7" s="92" t="e">
        <f t="shared" si="2"/>
        <v>#REF!</v>
      </c>
      <c r="I7" s="85" t="e">
        <f t="shared" si="3"/>
        <v>#REF!</v>
      </c>
    </row>
    <row r="8" spans="1:9" hidden="1" x14ac:dyDescent="0.25">
      <c r="B8" t="s">
        <v>10</v>
      </c>
      <c r="C8" s="85"/>
      <c r="D8" s="85" t="e">
        <f>+'TOTAL ENE-DIC'!U2+'TOTAL ENE-DIC'!#REF!+'TOTAL ENE-DIC'!#REF!+'TOTAL ENE-DIC'!#REF!+'TOTAL ENE-DIC'!#REF!+'TOTAL ENE-DIC'!#REF!+'TOTAL ENE-DIC'!#REF!+'TOTAL ENE-DIC'!#REF!+'TOTAL ENE-DIC'!#REF!+'TOTAL ENE-DIC'!#REF!</f>
        <v>#REF!</v>
      </c>
      <c r="E8" s="85" t="e">
        <f t="shared" si="0"/>
        <v>#REF!</v>
      </c>
      <c r="F8" s="86" t="e">
        <f>+'TOTAL ENE-DIC'!AA2+'TOTAL ENE-DIC'!#REF!+'TOTAL ENE-DIC'!#REF!+'TOTAL ENE-DIC'!#REF!+'TOTAL ENE-DIC'!#REF!+'TOTAL ENE-DIC'!#REF!+'TOTAL ENE-DIC'!#REF!+'TOTAL ENE-DIC'!#REF!+'TOTAL ENE-DIC'!#REF!+'TOTAL ENE-DIC'!#REF!</f>
        <v>#REF!</v>
      </c>
      <c r="G8" s="86" t="e">
        <f t="shared" si="1"/>
        <v>#REF!</v>
      </c>
      <c r="H8" s="92" t="e">
        <f t="shared" si="2"/>
        <v>#REF!</v>
      </c>
      <c r="I8" s="85" t="e">
        <f t="shared" si="3"/>
        <v>#REF!</v>
      </c>
    </row>
    <row r="9" spans="1:9" hidden="1" x14ac:dyDescent="0.25">
      <c r="B9" t="s">
        <v>13</v>
      </c>
      <c r="C9" s="85"/>
      <c r="D9" s="85" t="e">
        <f>+'TOTAL ENE-DIC'!U3+'TOTAL ENE-DIC'!#REF!+'TOTAL ENE-DIC'!#REF!+'TOTAL ENE-DIC'!#REF!+'TOTAL ENE-DIC'!#REF!+'TOTAL ENE-DIC'!#REF!+'TOTAL ENE-DIC'!#REF!+'TOTAL ENE-DIC'!#REF!+'TOTAL ENE-DIC'!#REF!+'TOTAL ENE-DIC'!#REF!</f>
        <v>#REF!</v>
      </c>
      <c r="E9" s="85" t="e">
        <f t="shared" si="0"/>
        <v>#REF!</v>
      </c>
      <c r="F9" s="86" t="e">
        <f>+'TOTAL ENE-DIC'!AA3+'TOTAL ENE-DIC'!#REF!+'TOTAL ENE-DIC'!#REF!+'TOTAL ENE-DIC'!#REF!+'TOTAL ENE-DIC'!#REF!+'TOTAL ENE-DIC'!#REF!+'TOTAL ENE-DIC'!#REF!+'TOTAL ENE-DIC'!#REF!+'TOTAL ENE-DIC'!#REF!+'TOTAL ENE-DIC'!#REF!</f>
        <v>#REF!</v>
      </c>
      <c r="G9" s="86" t="e">
        <f t="shared" si="1"/>
        <v>#REF!</v>
      </c>
      <c r="H9" s="92" t="e">
        <f t="shared" si="2"/>
        <v>#REF!</v>
      </c>
      <c r="I9" s="85" t="e">
        <f t="shared" si="3"/>
        <v>#REF!</v>
      </c>
    </row>
    <row r="10" spans="1:9" hidden="1" x14ac:dyDescent="0.25">
      <c r="B10" t="s">
        <v>15</v>
      </c>
      <c r="C10" s="85"/>
      <c r="D10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0" s="85" t="e">
        <f t="shared" si="0"/>
        <v>#REF!</v>
      </c>
      <c r="F10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0" s="86" t="e">
        <f t="shared" si="1"/>
        <v>#REF!</v>
      </c>
      <c r="H10" s="92" t="e">
        <f t="shared" si="2"/>
        <v>#REF!</v>
      </c>
      <c r="I10" s="85" t="e">
        <f t="shared" si="3"/>
        <v>#REF!</v>
      </c>
    </row>
    <row r="11" spans="1:9" hidden="1" x14ac:dyDescent="0.25">
      <c r="B11" t="s">
        <v>17</v>
      </c>
      <c r="C11" s="85"/>
      <c r="D11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1" s="85" t="e">
        <f t="shared" si="0"/>
        <v>#REF!</v>
      </c>
      <c r="F11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1" s="86" t="e">
        <f t="shared" si="1"/>
        <v>#REF!</v>
      </c>
      <c r="H11" s="92" t="e">
        <f t="shared" si="2"/>
        <v>#REF!</v>
      </c>
      <c r="I11" s="85" t="e">
        <f t="shared" si="3"/>
        <v>#REF!</v>
      </c>
    </row>
    <row r="12" spans="1:9" hidden="1" x14ac:dyDescent="0.25">
      <c r="B12" t="s">
        <v>19</v>
      </c>
      <c r="C12" s="85"/>
      <c r="D12" s="85" t="e">
        <f>+'TOTAL ENE-DIC'!U4+'TOTAL ENE-DIC'!#REF!+'TOTAL ENE-DIC'!#REF!+'TOTAL ENE-DIC'!#REF!+'TOTAL ENE-DIC'!#REF!+'TOTAL ENE-DIC'!#REF!+'TOTAL ENE-DIC'!#REF!+'TOTAL ENE-DIC'!#REF!+'TOTAL ENE-DIC'!#REF!+'TOTAL ENE-DIC'!#REF!</f>
        <v>#REF!</v>
      </c>
      <c r="E12" s="85" t="e">
        <f t="shared" si="0"/>
        <v>#REF!</v>
      </c>
      <c r="F12" s="86" t="e">
        <f>+'TOTAL ENE-DIC'!AA4+'TOTAL ENE-DIC'!#REF!+'TOTAL ENE-DIC'!#REF!+'TOTAL ENE-DIC'!#REF!+'TOTAL ENE-DIC'!#REF!+'TOTAL ENE-DIC'!#REF!+'TOTAL ENE-DIC'!#REF!+'TOTAL ENE-DIC'!#REF!+'TOTAL ENE-DIC'!#REF!+'TOTAL ENE-DIC'!#REF!</f>
        <v>#REF!</v>
      </c>
      <c r="G12" s="86" t="e">
        <f t="shared" si="1"/>
        <v>#REF!</v>
      </c>
      <c r="H12" s="92" t="e">
        <f t="shared" si="2"/>
        <v>#REF!</v>
      </c>
      <c r="I12" s="85" t="e">
        <f t="shared" si="3"/>
        <v>#REF!</v>
      </c>
    </row>
    <row r="13" spans="1:9" hidden="1" x14ac:dyDescent="0.25">
      <c r="B13" t="s">
        <v>22</v>
      </c>
      <c r="C13" s="85"/>
      <c r="D13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3" s="85" t="e">
        <f t="shared" si="0"/>
        <v>#REF!</v>
      </c>
      <c r="F13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3" s="86" t="e">
        <f t="shared" si="1"/>
        <v>#REF!</v>
      </c>
      <c r="H13" s="92" t="e">
        <f t="shared" si="2"/>
        <v>#REF!</v>
      </c>
      <c r="I13" s="85" t="e">
        <f t="shared" si="3"/>
        <v>#REF!</v>
      </c>
    </row>
    <row r="14" spans="1:9" hidden="1" x14ac:dyDescent="0.25">
      <c r="B14" t="s">
        <v>23</v>
      </c>
      <c r="C14" s="85"/>
      <c r="D14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4" s="85" t="e">
        <f t="shared" si="0"/>
        <v>#REF!</v>
      </c>
      <c r="F14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4" s="86" t="e">
        <f t="shared" si="1"/>
        <v>#REF!</v>
      </c>
      <c r="H14" s="92" t="e">
        <f t="shared" si="2"/>
        <v>#REF!</v>
      </c>
      <c r="I14" s="85" t="e">
        <f t="shared" si="3"/>
        <v>#REF!</v>
      </c>
    </row>
    <row r="15" spans="1:9" hidden="1" x14ac:dyDescent="0.25">
      <c r="B15" t="s">
        <v>25</v>
      </c>
      <c r="C15" s="85"/>
      <c r="D15" s="85" t="e">
        <f>+'TOTAL ENE-DIC'!U5+'TOTAL ENE-DIC'!#REF!+'TOTAL ENE-DIC'!#REF!+'TOTAL ENE-DIC'!#REF!+'TOTAL ENE-DIC'!#REF!+'TOTAL ENE-DIC'!#REF!+'TOTAL ENE-DIC'!#REF!+'TOTAL ENE-DIC'!#REF!+'TOTAL ENE-DIC'!#REF!+'TOTAL ENE-DIC'!#REF!</f>
        <v>#REF!</v>
      </c>
      <c r="E15" s="85" t="e">
        <f t="shared" si="0"/>
        <v>#REF!</v>
      </c>
      <c r="F15" s="86" t="e">
        <f>+'TOTAL ENE-DIC'!AA5+'TOTAL ENE-DIC'!#REF!+'TOTAL ENE-DIC'!#REF!+'TOTAL ENE-DIC'!#REF!+'TOTAL ENE-DIC'!#REF!+'TOTAL ENE-DIC'!#REF!+'TOTAL ENE-DIC'!#REF!+'TOTAL ENE-DIC'!#REF!+'TOTAL ENE-DIC'!#REF!+'TOTAL ENE-DIC'!#REF!</f>
        <v>#REF!</v>
      </c>
      <c r="G15" s="86" t="e">
        <f t="shared" si="1"/>
        <v>#REF!</v>
      </c>
      <c r="H15" s="92" t="e">
        <f t="shared" si="2"/>
        <v>#REF!</v>
      </c>
      <c r="I15" s="85" t="e">
        <f t="shared" si="3"/>
        <v>#REF!</v>
      </c>
    </row>
    <row r="16" spans="1:9" hidden="1" x14ac:dyDescent="0.25">
      <c r="B16" t="s">
        <v>27</v>
      </c>
      <c r="C16" s="85"/>
      <c r="D16" s="85" t="e">
        <f>+'TOTAL ENE-DIC'!U6+'TOTAL ENE-DIC'!#REF!+'TOTAL ENE-DIC'!#REF!+'TOTAL ENE-DIC'!#REF!+'TOTAL ENE-DIC'!#REF!+'TOTAL ENE-DIC'!#REF!+'TOTAL ENE-DIC'!#REF!+'TOTAL ENE-DIC'!#REF!+'TOTAL ENE-DIC'!#REF!+'TOTAL ENE-DIC'!#REF!</f>
        <v>#REF!</v>
      </c>
      <c r="E16" s="85" t="e">
        <f t="shared" si="0"/>
        <v>#REF!</v>
      </c>
      <c r="F16" s="86" t="e">
        <f>+'TOTAL ENE-DIC'!AA6+'TOTAL ENE-DIC'!#REF!+'TOTAL ENE-DIC'!#REF!+'TOTAL ENE-DIC'!#REF!+'TOTAL ENE-DIC'!#REF!+'TOTAL ENE-DIC'!#REF!+'TOTAL ENE-DIC'!#REF!+'TOTAL ENE-DIC'!#REF!+'TOTAL ENE-DIC'!#REF!+'TOTAL ENE-DIC'!#REF!</f>
        <v>#REF!</v>
      </c>
      <c r="G16" s="86" t="e">
        <f t="shared" si="1"/>
        <v>#REF!</v>
      </c>
      <c r="H16" s="92" t="e">
        <f t="shared" si="2"/>
        <v>#REF!</v>
      </c>
      <c r="I16" s="85" t="e">
        <f t="shared" si="3"/>
        <v>#REF!</v>
      </c>
    </row>
    <row r="17" spans="2:9" hidden="1" x14ac:dyDescent="0.25">
      <c r="B17" t="s">
        <v>28</v>
      </c>
      <c r="C17" s="85"/>
      <c r="D17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7" s="85" t="e">
        <f t="shared" si="0"/>
        <v>#REF!</v>
      </c>
      <c r="F17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7" s="86" t="e">
        <f t="shared" si="1"/>
        <v>#REF!</v>
      </c>
      <c r="H17" s="92" t="e">
        <f t="shared" si="2"/>
        <v>#REF!</v>
      </c>
      <c r="I17" s="85" t="e">
        <f t="shared" si="3"/>
        <v>#REF!</v>
      </c>
    </row>
    <row r="18" spans="2:9" hidden="1" x14ac:dyDescent="0.25">
      <c r="B18" t="s">
        <v>29</v>
      </c>
      <c r="C18" s="85"/>
      <c r="D18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8" s="85" t="e">
        <f t="shared" si="0"/>
        <v>#REF!</v>
      </c>
      <c r="F18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8" s="86" t="e">
        <f t="shared" si="1"/>
        <v>#REF!</v>
      </c>
      <c r="H18" s="92" t="e">
        <f t="shared" si="2"/>
        <v>#REF!</v>
      </c>
      <c r="I18" s="85" t="e">
        <f t="shared" si="3"/>
        <v>#REF!</v>
      </c>
    </row>
    <row r="19" spans="2:9" x14ac:dyDescent="0.25">
      <c r="B19" t="s">
        <v>30</v>
      </c>
      <c r="C19" s="85"/>
      <c r="D19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9" s="85" t="e">
        <f t="shared" si="0"/>
        <v>#REF!</v>
      </c>
      <c r="F19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9" s="86" t="e">
        <f t="shared" si="1"/>
        <v>#REF!</v>
      </c>
      <c r="H19" s="92" t="e">
        <f t="shared" si="2"/>
        <v>#REF!</v>
      </c>
      <c r="I19" s="85" t="e">
        <f t="shared" si="3"/>
        <v>#REF!</v>
      </c>
    </row>
    <row r="20" spans="2:9" hidden="1" x14ac:dyDescent="0.25">
      <c r="B20" t="s">
        <v>32</v>
      </c>
      <c r="C20" s="85"/>
      <c r="D20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0" s="85" t="e">
        <f t="shared" si="0"/>
        <v>#REF!</v>
      </c>
      <c r="F20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0" s="86" t="e">
        <f t="shared" si="1"/>
        <v>#REF!</v>
      </c>
      <c r="H20" s="92" t="e">
        <f t="shared" si="2"/>
        <v>#REF!</v>
      </c>
      <c r="I20" s="85" t="e">
        <f t="shared" si="3"/>
        <v>#REF!</v>
      </c>
    </row>
    <row r="21" spans="2:9" x14ac:dyDescent="0.25">
      <c r="B21" t="s">
        <v>34</v>
      </c>
      <c r="C21" s="85"/>
      <c r="D21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1" s="85" t="e">
        <f t="shared" si="0"/>
        <v>#REF!</v>
      </c>
      <c r="F21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1" s="86" t="e">
        <f t="shared" si="1"/>
        <v>#REF!</v>
      </c>
      <c r="H21" s="92" t="e">
        <f t="shared" si="2"/>
        <v>#REF!</v>
      </c>
      <c r="I21" s="85" t="e">
        <f t="shared" si="3"/>
        <v>#REF!</v>
      </c>
    </row>
    <row r="22" spans="2:9" hidden="1" x14ac:dyDescent="0.25">
      <c r="B22" t="s">
        <v>36</v>
      </c>
      <c r="C22" s="85"/>
      <c r="D22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2" s="85" t="e">
        <f t="shared" si="0"/>
        <v>#REF!</v>
      </c>
      <c r="F22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2" s="86" t="e">
        <f t="shared" si="1"/>
        <v>#REF!</v>
      </c>
      <c r="H22" s="92" t="e">
        <f t="shared" si="2"/>
        <v>#REF!</v>
      </c>
      <c r="I22" s="85" t="e">
        <f t="shared" si="3"/>
        <v>#REF!</v>
      </c>
    </row>
    <row r="23" spans="2:9" hidden="1" x14ac:dyDescent="0.25">
      <c r="B23" t="s">
        <v>37</v>
      </c>
      <c r="C23" s="85"/>
      <c r="D23" s="85" t="e">
        <f>+'TOTAL ENE-DIC'!U7+'TOTAL ENE-DIC'!#REF!+'TOTAL ENE-DIC'!#REF!+'TOTAL ENE-DIC'!#REF!+'TOTAL ENE-DIC'!#REF!+'TOTAL ENE-DIC'!#REF!+'TOTAL ENE-DIC'!#REF!+'TOTAL ENE-DIC'!#REF!+'TOTAL ENE-DIC'!#REF!+'TOTAL ENE-DIC'!#REF!</f>
        <v>#REF!</v>
      </c>
      <c r="E23" s="85" t="e">
        <f t="shared" si="0"/>
        <v>#REF!</v>
      </c>
      <c r="F23" s="86" t="e">
        <f>+'TOTAL ENE-DIC'!AA7+'TOTAL ENE-DIC'!#REF!+'TOTAL ENE-DIC'!#REF!+'TOTAL ENE-DIC'!#REF!+'TOTAL ENE-DIC'!#REF!+'TOTAL ENE-DIC'!#REF!+'TOTAL ENE-DIC'!#REF!+'TOTAL ENE-DIC'!#REF!+'TOTAL ENE-DIC'!#REF!+'TOTAL ENE-DIC'!#REF!</f>
        <v>#REF!</v>
      </c>
      <c r="G23" s="86" t="e">
        <f t="shared" si="1"/>
        <v>#REF!</v>
      </c>
      <c r="H23" s="92" t="e">
        <f t="shared" si="2"/>
        <v>#REF!</v>
      </c>
      <c r="I23" s="85" t="e">
        <f t="shared" si="3"/>
        <v>#REF!</v>
      </c>
    </row>
    <row r="24" spans="2:9" hidden="1" x14ac:dyDescent="0.25">
      <c r="B24" t="s">
        <v>39</v>
      </c>
      <c r="C24" s="85"/>
      <c r="D24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4" s="85" t="e">
        <f t="shared" si="0"/>
        <v>#REF!</v>
      </c>
      <c r="F24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4" s="86" t="e">
        <f t="shared" si="1"/>
        <v>#REF!</v>
      </c>
      <c r="H24" s="92" t="e">
        <f t="shared" si="2"/>
        <v>#REF!</v>
      </c>
      <c r="I24" s="85" t="e">
        <f t="shared" si="3"/>
        <v>#REF!</v>
      </c>
    </row>
    <row r="25" spans="2:9" hidden="1" x14ac:dyDescent="0.25">
      <c r="B25" t="s">
        <v>40</v>
      </c>
      <c r="C25" s="85"/>
      <c r="D25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5" s="85" t="e">
        <f t="shared" si="0"/>
        <v>#REF!</v>
      </c>
      <c r="F25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5" s="86" t="e">
        <f t="shared" si="1"/>
        <v>#REF!</v>
      </c>
      <c r="H25" s="92" t="e">
        <f t="shared" si="2"/>
        <v>#REF!</v>
      </c>
      <c r="I25" s="85" t="e">
        <f t="shared" si="3"/>
        <v>#REF!</v>
      </c>
    </row>
    <row r="26" spans="2:9" x14ac:dyDescent="0.25">
      <c r="B26" t="s">
        <v>41</v>
      </c>
      <c r="C26" s="85"/>
      <c r="D26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6" s="85" t="e">
        <f t="shared" si="0"/>
        <v>#REF!</v>
      </c>
      <c r="F26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6" s="86" t="e">
        <f t="shared" si="1"/>
        <v>#REF!</v>
      </c>
      <c r="H26" s="92" t="e">
        <f t="shared" si="2"/>
        <v>#REF!</v>
      </c>
      <c r="I26" s="85" t="e">
        <f t="shared" si="3"/>
        <v>#REF!</v>
      </c>
    </row>
    <row r="27" spans="2:9" hidden="1" x14ac:dyDescent="0.25">
      <c r="B27" t="s">
        <v>43</v>
      </c>
      <c r="C27" s="85"/>
      <c r="D27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7" s="85" t="e">
        <f t="shared" si="0"/>
        <v>#REF!</v>
      </c>
      <c r="F27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7" s="86" t="e">
        <f t="shared" si="1"/>
        <v>#REF!</v>
      </c>
      <c r="H27" s="92" t="e">
        <f t="shared" si="2"/>
        <v>#REF!</v>
      </c>
      <c r="I27" s="85" t="e">
        <f t="shared" si="3"/>
        <v>#REF!</v>
      </c>
    </row>
    <row r="28" spans="2:9" x14ac:dyDescent="0.25">
      <c r="B28" t="s">
        <v>44</v>
      </c>
      <c r="C28" s="85"/>
      <c r="D28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8" s="85" t="e">
        <f t="shared" si="0"/>
        <v>#REF!</v>
      </c>
      <c r="F28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8" s="86" t="e">
        <f t="shared" si="1"/>
        <v>#REF!</v>
      </c>
      <c r="H28" s="92" t="e">
        <f t="shared" si="2"/>
        <v>#REF!</v>
      </c>
      <c r="I28" s="85" t="e">
        <f t="shared" si="3"/>
        <v>#REF!</v>
      </c>
    </row>
    <row r="29" spans="2:9" hidden="1" x14ac:dyDescent="0.25">
      <c r="B29" t="s">
        <v>45</v>
      </c>
      <c r="C29" s="85"/>
      <c r="D29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9" s="85" t="e">
        <f t="shared" si="0"/>
        <v>#REF!</v>
      </c>
      <c r="F29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9" s="86" t="e">
        <f t="shared" si="1"/>
        <v>#REF!</v>
      </c>
      <c r="H29" s="92" t="e">
        <f t="shared" si="2"/>
        <v>#REF!</v>
      </c>
      <c r="I29" s="85" t="e">
        <f t="shared" si="3"/>
        <v>#REF!</v>
      </c>
    </row>
    <row r="30" spans="2:9" hidden="1" x14ac:dyDescent="0.25">
      <c r="B30" t="s">
        <v>47</v>
      </c>
      <c r="C30" s="85"/>
      <c r="D30" s="85" t="e">
        <f>+'TOTAL ENE-DIC'!U8+'TOTAL ENE-DIC'!#REF!+'TOTAL ENE-DIC'!#REF!+'TOTAL ENE-DIC'!#REF!+'TOTAL ENE-DIC'!#REF!+'TOTAL ENE-DIC'!#REF!+'TOTAL ENE-DIC'!#REF!+'TOTAL ENE-DIC'!#REF!+'TOTAL ENE-DIC'!#REF!+'TOTAL ENE-DIC'!#REF!</f>
        <v>#REF!</v>
      </c>
      <c r="E30" s="85" t="e">
        <f t="shared" si="0"/>
        <v>#REF!</v>
      </c>
      <c r="F30" s="86" t="e">
        <f>+'TOTAL ENE-DIC'!AA8+'TOTAL ENE-DIC'!#REF!+'TOTAL ENE-DIC'!#REF!+'TOTAL ENE-DIC'!#REF!+'TOTAL ENE-DIC'!#REF!+'TOTAL ENE-DIC'!#REF!+'TOTAL ENE-DIC'!#REF!+'TOTAL ENE-DIC'!#REF!+'TOTAL ENE-DIC'!#REF!+'TOTAL ENE-DIC'!#REF!</f>
        <v>#REF!</v>
      </c>
      <c r="G30" s="86" t="e">
        <f t="shared" si="1"/>
        <v>#REF!</v>
      </c>
      <c r="H30" s="92" t="e">
        <f t="shared" si="2"/>
        <v>#REF!</v>
      </c>
      <c r="I30" s="85" t="e">
        <f t="shared" si="3"/>
        <v>#REF!</v>
      </c>
    </row>
    <row r="31" spans="2:9" hidden="1" x14ac:dyDescent="0.25">
      <c r="B31" t="s">
        <v>49</v>
      </c>
      <c r="C31" s="85"/>
      <c r="D31" s="85" t="e">
        <f>+'TOTAL ENE-DIC'!U9+'TOTAL ENE-DIC'!#REF!+'TOTAL ENE-DIC'!#REF!+'TOTAL ENE-DIC'!#REF!+'TOTAL ENE-DIC'!#REF!+'TOTAL ENE-DIC'!#REF!+'TOTAL ENE-DIC'!#REF!+'TOTAL ENE-DIC'!#REF!+'TOTAL ENE-DIC'!#REF!+'TOTAL ENE-DIC'!#REF!</f>
        <v>#REF!</v>
      </c>
      <c r="E31" s="85" t="e">
        <f t="shared" si="0"/>
        <v>#REF!</v>
      </c>
      <c r="F31" s="86" t="e">
        <f>+'TOTAL ENE-DIC'!AA9+'TOTAL ENE-DIC'!#REF!+'TOTAL ENE-DIC'!#REF!+'TOTAL ENE-DIC'!#REF!+'TOTAL ENE-DIC'!#REF!+'TOTAL ENE-DIC'!#REF!+'TOTAL ENE-DIC'!#REF!+'TOTAL ENE-DIC'!#REF!+'TOTAL ENE-DIC'!#REF!+'TOTAL ENE-DIC'!#REF!</f>
        <v>#REF!</v>
      </c>
      <c r="G31" s="86" t="e">
        <f t="shared" si="1"/>
        <v>#REF!</v>
      </c>
      <c r="H31" s="92" t="e">
        <f t="shared" si="2"/>
        <v>#REF!</v>
      </c>
      <c r="I31" s="85" t="e">
        <f t="shared" si="3"/>
        <v>#REF!</v>
      </c>
    </row>
    <row r="32" spans="2:9" hidden="1" x14ac:dyDescent="0.25">
      <c r="B32" t="s">
        <v>50</v>
      </c>
      <c r="C32" s="85"/>
      <c r="D32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2" s="85" t="e">
        <f t="shared" si="0"/>
        <v>#REF!</v>
      </c>
      <c r="F32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2" s="86" t="e">
        <f t="shared" si="1"/>
        <v>#REF!</v>
      </c>
      <c r="H32" s="92" t="e">
        <f t="shared" si="2"/>
        <v>#REF!</v>
      </c>
      <c r="I32" s="85" t="e">
        <f t="shared" si="3"/>
        <v>#REF!</v>
      </c>
    </row>
    <row r="33" spans="2:9" hidden="1" x14ac:dyDescent="0.25">
      <c r="B33" t="s">
        <v>52</v>
      </c>
      <c r="C33" s="85"/>
      <c r="D33" s="85" t="e">
        <f>+'TOTAL ENE-DIC'!U10+'TOTAL ENE-DIC'!#REF!+'TOTAL ENE-DIC'!#REF!+'TOTAL ENE-DIC'!#REF!+'TOTAL ENE-DIC'!#REF!+'TOTAL ENE-DIC'!#REF!+'TOTAL ENE-DIC'!#REF!+'TOTAL ENE-DIC'!#REF!+'TOTAL ENE-DIC'!#REF!+'TOTAL ENE-DIC'!#REF!</f>
        <v>#REF!</v>
      </c>
      <c r="E33" s="85" t="e">
        <f t="shared" si="0"/>
        <v>#REF!</v>
      </c>
      <c r="F33" s="86" t="e">
        <f>+'TOTAL ENE-DIC'!AA10+'TOTAL ENE-DIC'!#REF!+'TOTAL ENE-DIC'!#REF!+'TOTAL ENE-DIC'!#REF!+'TOTAL ENE-DIC'!#REF!+'TOTAL ENE-DIC'!#REF!+'TOTAL ENE-DIC'!#REF!+'TOTAL ENE-DIC'!#REF!+'TOTAL ENE-DIC'!#REF!+'TOTAL ENE-DIC'!#REF!</f>
        <v>#REF!</v>
      </c>
      <c r="G33" s="86" t="e">
        <f t="shared" si="1"/>
        <v>#REF!</v>
      </c>
      <c r="H33" s="92" t="e">
        <f t="shared" si="2"/>
        <v>#REF!</v>
      </c>
      <c r="I33" s="85" t="e">
        <f t="shared" si="3"/>
        <v>#REF!</v>
      </c>
    </row>
    <row r="34" spans="2:9" hidden="1" x14ac:dyDescent="0.25">
      <c r="B34" t="s">
        <v>54</v>
      </c>
      <c r="C34" s="85"/>
      <c r="D34" s="85" t="e">
        <f>+'TOTAL ENE-DIC'!U11+'TOTAL ENE-DIC'!#REF!+'TOTAL ENE-DIC'!#REF!+'TOTAL ENE-DIC'!#REF!+'TOTAL ENE-DIC'!#REF!+'TOTAL ENE-DIC'!#REF!+'TOTAL ENE-DIC'!#REF!+'TOTAL ENE-DIC'!#REF!+'TOTAL ENE-DIC'!#REF!+'TOTAL ENE-DIC'!#REF!</f>
        <v>#REF!</v>
      </c>
      <c r="E34" s="85" t="e">
        <f t="shared" si="0"/>
        <v>#REF!</v>
      </c>
      <c r="F34" s="86" t="e">
        <f>+'TOTAL ENE-DIC'!AA11+'TOTAL ENE-DIC'!#REF!+'TOTAL ENE-DIC'!#REF!+'TOTAL ENE-DIC'!#REF!+'TOTAL ENE-DIC'!#REF!+'TOTAL ENE-DIC'!#REF!+'TOTAL ENE-DIC'!#REF!+'TOTAL ENE-DIC'!#REF!+'TOTAL ENE-DIC'!#REF!+'TOTAL ENE-DIC'!#REF!</f>
        <v>#REF!</v>
      </c>
      <c r="G34" s="86" t="e">
        <f t="shared" si="1"/>
        <v>#REF!</v>
      </c>
      <c r="H34" s="92" t="e">
        <f t="shared" si="2"/>
        <v>#REF!</v>
      </c>
      <c r="I34" s="85" t="e">
        <f t="shared" si="3"/>
        <v>#REF!</v>
      </c>
    </row>
    <row r="35" spans="2:9" hidden="1" x14ac:dyDescent="0.25">
      <c r="B35" t="s">
        <v>56</v>
      </c>
      <c r="C35" s="85"/>
      <c r="D35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5" s="85" t="e">
        <f t="shared" si="0"/>
        <v>#REF!</v>
      </c>
      <c r="F35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5" s="86" t="e">
        <f t="shared" si="1"/>
        <v>#REF!</v>
      </c>
      <c r="H35" s="92" t="e">
        <f t="shared" si="2"/>
        <v>#REF!</v>
      </c>
      <c r="I35" s="85" t="e">
        <f t="shared" si="3"/>
        <v>#REF!</v>
      </c>
    </row>
    <row r="36" spans="2:9" hidden="1" x14ac:dyDescent="0.25">
      <c r="B36" t="s">
        <v>57</v>
      </c>
      <c r="C36" s="85"/>
      <c r="D36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6" s="85" t="e">
        <f t="shared" si="0"/>
        <v>#REF!</v>
      </c>
      <c r="F36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6" s="86" t="e">
        <f t="shared" si="1"/>
        <v>#REF!</v>
      </c>
      <c r="H36" s="92" t="e">
        <f t="shared" si="2"/>
        <v>#REF!</v>
      </c>
      <c r="I36" s="85" t="e">
        <f t="shared" si="3"/>
        <v>#REF!</v>
      </c>
    </row>
    <row r="37" spans="2:9" hidden="1" x14ac:dyDescent="0.25">
      <c r="B37" t="s">
        <v>59</v>
      </c>
      <c r="C37" s="85"/>
      <c r="D37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7" s="85" t="e">
        <f t="shared" si="0"/>
        <v>#REF!</v>
      </c>
      <c r="F37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7" s="86" t="e">
        <f t="shared" si="1"/>
        <v>#REF!</v>
      </c>
      <c r="H37" s="92" t="e">
        <f t="shared" si="2"/>
        <v>#REF!</v>
      </c>
      <c r="I37" s="85" t="e">
        <f t="shared" si="3"/>
        <v>#REF!</v>
      </c>
    </row>
    <row r="38" spans="2:9" x14ac:dyDescent="0.25">
      <c r="B38" t="s">
        <v>60</v>
      </c>
      <c r="C38" s="85"/>
      <c r="D38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8" s="85" t="e">
        <f t="shared" si="0"/>
        <v>#REF!</v>
      </c>
      <c r="F38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8" s="86" t="e">
        <f t="shared" si="1"/>
        <v>#REF!</v>
      </c>
      <c r="H38" s="92" t="e">
        <f t="shared" si="2"/>
        <v>#REF!</v>
      </c>
      <c r="I38" s="85" t="e">
        <f t="shared" si="3"/>
        <v>#REF!</v>
      </c>
    </row>
    <row r="39" spans="2:9" hidden="1" x14ac:dyDescent="0.25">
      <c r="B39" t="s">
        <v>61</v>
      </c>
      <c r="C39" s="85"/>
      <c r="D39" s="85" t="e">
        <f>+'TOTAL ENE-DIC'!U12+'TOTAL ENE-DIC'!#REF!+'TOTAL ENE-DIC'!#REF!+'TOTAL ENE-DIC'!#REF!+'TOTAL ENE-DIC'!#REF!+'TOTAL ENE-DIC'!#REF!+'TOTAL ENE-DIC'!#REF!+'TOTAL ENE-DIC'!#REF!+'TOTAL ENE-DIC'!#REF!+'TOTAL ENE-DIC'!#REF!</f>
        <v>#REF!</v>
      </c>
      <c r="E39" s="85" t="e">
        <f t="shared" si="0"/>
        <v>#REF!</v>
      </c>
      <c r="F39" s="86" t="e">
        <f>+'TOTAL ENE-DIC'!AA12+'TOTAL ENE-DIC'!#REF!+'TOTAL ENE-DIC'!#REF!+'TOTAL ENE-DIC'!#REF!+'TOTAL ENE-DIC'!#REF!+'TOTAL ENE-DIC'!#REF!+'TOTAL ENE-DIC'!#REF!+'TOTAL ENE-DIC'!#REF!+'TOTAL ENE-DIC'!#REF!+'TOTAL ENE-DIC'!#REF!</f>
        <v>#REF!</v>
      </c>
      <c r="G39" s="86" t="e">
        <f t="shared" si="1"/>
        <v>#REF!</v>
      </c>
      <c r="H39" s="92" t="e">
        <f t="shared" si="2"/>
        <v>#REF!</v>
      </c>
      <c r="I39" s="85" t="e">
        <f t="shared" si="3"/>
        <v>#REF!</v>
      </c>
    </row>
    <row r="40" spans="2:9" hidden="1" x14ac:dyDescent="0.25">
      <c r="B40" t="s">
        <v>62</v>
      </c>
      <c r="C40" s="85"/>
      <c r="D40" s="85" t="e">
        <f>+'TOTAL ENE-DIC'!U13+'TOTAL ENE-DIC'!#REF!+'TOTAL ENE-DIC'!#REF!+'TOTAL ENE-DIC'!#REF!+'TOTAL ENE-DIC'!#REF!+'TOTAL ENE-DIC'!#REF!+'TOTAL ENE-DIC'!#REF!+'TOTAL ENE-DIC'!#REF!+'TOTAL ENE-DIC'!#REF!+'TOTAL ENE-DIC'!#REF!</f>
        <v>#REF!</v>
      </c>
      <c r="E40" s="85" t="e">
        <f t="shared" si="0"/>
        <v>#REF!</v>
      </c>
      <c r="F40" s="86" t="e">
        <f>+'TOTAL ENE-DIC'!AA13+'TOTAL ENE-DIC'!#REF!+'TOTAL ENE-DIC'!#REF!+'TOTAL ENE-DIC'!#REF!+'TOTAL ENE-DIC'!#REF!+'TOTAL ENE-DIC'!#REF!+'TOTAL ENE-DIC'!#REF!+'TOTAL ENE-DIC'!#REF!+'TOTAL ENE-DIC'!#REF!+'TOTAL ENE-DIC'!#REF!</f>
        <v>#REF!</v>
      </c>
      <c r="G40" s="86" t="e">
        <f t="shared" si="1"/>
        <v>#REF!</v>
      </c>
      <c r="H40" s="92" t="e">
        <f t="shared" si="2"/>
        <v>#REF!</v>
      </c>
      <c r="I40" s="85" t="e">
        <f t="shared" si="3"/>
        <v>#REF!</v>
      </c>
    </row>
    <row r="41" spans="2:9" hidden="1" x14ac:dyDescent="0.25">
      <c r="B41" t="s">
        <v>63</v>
      </c>
      <c r="C41" s="85"/>
      <c r="D41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41" s="85" t="e">
        <f t="shared" si="0"/>
        <v>#REF!</v>
      </c>
      <c r="F41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41" s="86" t="e">
        <f t="shared" si="1"/>
        <v>#REF!</v>
      </c>
      <c r="H41" s="92" t="e">
        <f t="shared" si="2"/>
        <v>#REF!</v>
      </c>
      <c r="I41" s="85" t="e">
        <f t="shared" si="3"/>
        <v>#REF!</v>
      </c>
    </row>
    <row r="42" spans="2:9" hidden="1" x14ac:dyDescent="0.25">
      <c r="B42" t="s">
        <v>64</v>
      </c>
      <c r="C42" s="85"/>
      <c r="D42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42" s="85" t="e">
        <f t="shared" si="0"/>
        <v>#REF!</v>
      </c>
      <c r="F42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42" s="86" t="e">
        <f t="shared" si="1"/>
        <v>#REF!</v>
      </c>
      <c r="H42" s="92" t="e">
        <f t="shared" si="2"/>
        <v>#REF!</v>
      </c>
      <c r="I42" s="85" t="e">
        <f t="shared" si="3"/>
        <v>#REF!</v>
      </c>
    </row>
  </sheetData>
  <autoFilter ref="B3:G42" xr:uid="{00000000-0009-0000-0000-000009000000}">
    <filterColumn colId="0">
      <filters>
        <filter val="ACAPULCO"/>
        <filter val="AMAGA"/>
        <filter val="LA CABANA"/>
        <filter val="LA PINTADA"/>
        <filter val="PATIOS"/>
        <filter val="PRIMAVERA"/>
        <filter val="SUPIA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H22"/>
  <sheetViews>
    <sheetView workbookViewId="0">
      <selection activeCell="L10" sqref="L10"/>
    </sheetView>
  </sheetViews>
  <sheetFormatPr baseColWidth="10" defaultRowHeight="15" x14ac:dyDescent="0.25"/>
  <cols>
    <col min="2" max="2" width="18.5703125" bestFit="1" customWidth="1"/>
    <col min="3" max="3" width="11.85546875" bestFit="1" customWidth="1"/>
  </cols>
  <sheetData>
    <row r="3" spans="2:8" ht="30" x14ac:dyDescent="0.25">
      <c r="B3" s="281" t="s">
        <v>69</v>
      </c>
      <c r="C3" s="282" t="s">
        <v>184</v>
      </c>
      <c r="D3" s="282" t="s">
        <v>185</v>
      </c>
      <c r="E3" s="282" t="s">
        <v>187</v>
      </c>
      <c r="F3" s="282" t="s">
        <v>189</v>
      </c>
      <c r="G3" s="282" t="s">
        <v>191</v>
      </c>
      <c r="H3" s="283" t="s">
        <v>79</v>
      </c>
    </row>
    <row r="4" spans="2:8" x14ac:dyDescent="0.25">
      <c r="B4" s="284" t="s">
        <v>225</v>
      </c>
      <c r="C4" s="215">
        <v>28839</v>
      </c>
      <c r="D4" s="215">
        <v>21349</v>
      </c>
      <c r="E4" s="215">
        <v>7226</v>
      </c>
      <c r="F4" s="215">
        <v>4466</v>
      </c>
      <c r="G4" s="215">
        <v>16440</v>
      </c>
      <c r="H4" s="215">
        <v>78320</v>
      </c>
    </row>
    <row r="5" spans="2:8" x14ac:dyDescent="0.25">
      <c r="B5" s="284" t="s">
        <v>225</v>
      </c>
      <c r="C5" s="215">
        <v>32809</v>
      </c>
      <c r="D5" s="215">
        <v>29543</v>
      </c>
      <c r="E5" s="215">
        <v>9120</v>
      </c>
      <c r="F5" s="215">
        <v>6272</v>
      </c>
      <c r="G5" s="215">
        <v>18006</v>
      </c>
      <c r="H5" s="215">
        <v>95750</v>
      </c>
    </row>
    <row r="6" spans="2:8" x14ac:dyDescent="0.25">
      <c r="B6" s="284" t="s">
        <v>225</v>
      </c>
      <c r="C6" s="215">
        <v>41448</v>
      </c>
      <c r="D6" s="215">
        <v>31894</v>
      </c>
      <c r="E6" s="215">
        <v>9645</v>
      </c>
      <c r="F6" s="215">
        <v>6518</v>
      </c>
      <c r="G6" s="215">
        <v>19226</v>
      </c>
      <c r="H6" s="215">
        <v>108731</v>
      </c>
    </row>
    <row r="7" spans="2:8" x14ac:dyDescent="0.25">
      <c r="B7" s="284" t="s">
        <v>225</v>
      </c>
      <c r="C7" s="285">
        <v>40388</v>
      </c>
      <c r="D7" s="285">
        <v>27018</v>
      </c>
      <c r="E7" s="285">
        <v>8498</v>
      </c>
      <c r="F7" s="285">
        <v>5989</v>
      </c>
      <c r="G7" s="285">
        <v>15945</v>
      </c>
      <c r="H7" s="215">
        <v>97838</v>
      </c>
    </row>
    <row r="8" spans="2:8" x14ac:dyDescent="0.25">
      <c r="B8" s="284" t="s">
        <v>225</v>
      </c>
      <c r="C8" s="285">
        <v>8051</v>
      </c>
      <c r="D8" s="285">
        <v>3995</v>
      </c>
      <c r="E8" s="285">
        <v>920</v>
      </c>
      <c r="F8" s="285">
        <v>604</v>
      </c>
      <c r="G8" s="285">
        <v>1018</v>
      </c>
      <c r="H8" s="285">
        <v>14597</v>
      </c>
    </row>
    <row r="9" spans="2:8" x14ac:dyDescent="0.25">
      <c r="B9" s="286"/>
      <c r="C9" s="287"/>
      <c r="D9" s="287"/>
      <c r="E9" s="287"/>
      <c r="F9" s="287"/>
      <c r="G9" s="287"/>
      <c r="H9" s="287"/>
    </row>
    <row r="10" spans="2:8" x14ac:dyDescent="0.25">
      <c r="B10" s="281" t="s">
        <v>69</v>
      </c>
      <c r="C10" s="282" t="s">
        <v>246</v>
      </c>
      <c r="D10" s="282" t="s">
        <v>247</v>
      </c>
      <c r="E10" s="282" t="s">
        <v>248</v>
      </c>
      <c r="F10" s="282" t="s">
        <v>249</v>
      </c>
      <c r="G10" s="282" t="s">
        <v>250</v>
      </c>
      <c r="H10" s="283" t="s">
        <v>251</v>
      </c>
    </row>
    <row r="11" spans="2:8" x14ac:dyDescent="0.25">
      <c r="B11" s="284" t="s">
        <v>225</v>
      </c>
      <c r="C11" s="233">
        <f>+SUM(C4:C8)/150</f>
        <v>1010.2333333333333</v>
      </c>
      <c r="D11" s="233">
        <f t="shared" ref="D11:H11" si="0">+SUM(D4:D8)/150</f>
        <v>758.66</v>
      </c>
      <c r="E11" s="233">
        <f t="shared" si="0"/>
        <v>236.06</v>
      </c>
      <c r="F11" s="233">
        <f t="shared" si="0"/>
        <v>158.99333333333334</v>
      </c>
      <c r="G11" s="233">
        <f t="shared" si="0"/>
        <v>470.9</v>
      </c>
      <c r="H11" s="233">
        <f t="shared" si="0"/>
        <v>2634.9066666666668</v>
      </c>
    </row>
    <row r="14" spans="2:8" ht="30" x14ac:dyDescent="0.25">
      <c r="B14" s="281" t="s">
        <v>69</v>
      </c>
      <c r="C14" s="282" t="s">
        <v>184</v>
      </c>
      <c r="D14" s="282" t="s">
        <v>185</v>
      </c>
      <c r="E14" s="282" t="s">
        <v>187</v>
      </c>
      <c r="F14" s="282" t="s">
        <v>189</v>
      </c>
      <c r="G14" s="282" t="s">
        <v>191</v>
      </c>
      <c r="H14" s="283" t="s">
        <v>79</v>
      </c>
    </row>
    <row r="15" spans="2:8" x14ac:dyDescent="0.25">
      <c r="B15" s="284" t="s">
        <v>226</v>
      </c>
      <c r="C15" s="215">
        <v>18939</v>
      </c>
      <c r="D15" s="215">
        <v>19997</v>
      </c>
      <c r="E15" s="215">
        <v>6048</v>
      </c>
      <c r="F15" s="215">
        <v>3816</v>
      </c>
      <c r="G15" s="215">
        <v>16509</v>
      </c>
      <c r="H15" s="215">
        <v>65309</v>
      </c>
    </row>
    <row r="16" spans="2:8" x14ac:dyDescent="0.25">
      <c r="B16" s="284" t="s">
        <v>226</v>
      </c>
      <c r="C16" s="215">
        <v>30311</v>
      </c>
      <c r="D16" s="215">
        <v>27921</v>
      </c>
      <c r="E16" s="215">
        <v>7353</v>
      </c>
      <c r="F16" s="215">
        <v>4920</v>
      </c>
      <c r="G16" s="215">
        <v>17972</v>
      </c>
      <c r="H16" s="215">
        <v>88477</v>
      </c>
    </row>
    <row r="17" spans="2:8" x14ac:dyDescent="0.25">
      <c r="B17" s="284" t="s">
        <v>226</v>
      </c>
      <c r="C17" s="215">
        <v>44781</v>
      </c>
      <c r="D17" s="215">
        <v>29553</v>
      </c>
      <c r="E17" s="215">
        <v>8164</v>
      </c>
      <c r="F17" s="215">
        <v>5138</v>
      </c>
      <c r="G17" s="215">
        <v>18711</v>
      </c>
      <c r="H17" s="215">
        <v>106347</v>
      </c>
    </row>
    <row r="18" spans="2:8" x14ac:dyDescent="0.25">
      <c r="B18" s="284" t="s">
        <v>226</v>
      </c>
      <c r="C18" s="285">
        <v>33365</v>
      </c>
      <c r="D18" s="285">
        <v>26638</v>
      </c>
      <c r="E18" s="285">
        <v>7254</v>
      </c>
      <c r="F18" s="285">
        <v>4771</v>
      </c>
      <c r="G18" s="285">
        <v>17404</v>
      </c>
      <c r="H18" s="215">
        <v>89432</v>
      </c>
    </row>
    <row r="19" spans="2:8" x14ac:dyDescent="0.25">
      <c r="B19" s="284" t="s">
        <v>226</v>
      </c>
      <c r="C19" s="285">
        <v>7355</v>
      </c>
      <c r="D19" s="285">
        <v>3480</v>
      </c>
      <c r="E19" s="285">
        <v>419</v>
      </c>
      <c r="F19" s="285">
        <v>267</v>
      </c>
      <c r="G19" s="285">
        <v>1040</v>
      </c>
      <c r="H19" s="285">
        <v>12568</v>
      </c>
    </row>
    <row r="21" spans="2:8" x14ac:dyDescent="0.25">
      <c r="B21" s="281" t="s">
        <v>69</v>
      </c>
      <c r="C21" s="282" t="s">
        <v>246</v>
      </c>
      <c r="D21" s="282" t="s">
        <v>247</v>
      </c>
      <c r="E21" s="282" t="s">
        <v>248</v>
      </c>
      <c r="F21" s="282" t="s">
        <v>249</v>
      </c>
      <c r="G21" s="282" t="s">
        <v>250</v>
      </c>
      <c r="H21" s="283" t="s">
        <v>251</v>
      </c>
    </row>
    <row r="22" spans="2:8" x14ac:dyDescent="0.25">
      <c r="B22" s="284" t="s">
        <v>226</v>
      </c>
      <c r="C22" s="233">
        <f>+SUM(C15:C19)/150</f>
        <v>898.34</v>
      </c>
      <c r="D22" s="233">
        <f t="shared" ref="D22:H22" si="1">+SUM(D15:D19)/150</f>
        <v>717.26</v>
      </c>
      <c r="E22" s="233">
        <f t="shared" si="1"/>
        <v>194.92</v>
      </c>
      <c r="F22" s="233">
        <f t="shared" si="1"/>
        <v>126.08</v>
      </c>
      <c r="G22" s="233">
        <f t="shared" si="1"/>
        <v>477.57333333333332</v>
      </c>
      <c r="H22" s="233">
        <f t="shared" si="1"/>
        <v>2414.2199999999998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D603"/>
  <sheetViews>
    <sheetView topLeftCell="B1" workbookViewId="0">
      <selection activeCell="G21" sqref="G21"/>
    </sheetView>
  </sheetViews>
  <sheetFormatPr baseColWidth="10" defaultRowHeight="15" x14ac:dyDescent="0.25"/>
  <cols>
    <col min="2" max="2" width="16.5703125" bestFit="1" customWidth="1"/>
    <col min="3" max="3" width="17.140625" customWidth="1"/>
    <col min="4" max="4" width="17.42578125" bestFit="1" customWidth="1"/>
    <col min="5" max="5" width="19" customWidth="1"/>
    <col min="6" max="6" width="19.28515625" bestFit="1" customWidth="1"/>
    <col min="7" max="8" width="18.28515625" bestFit="1" customWidth="1"/>
    <col min="9" max="9" width="17.42578125" bestFit="1" customWidth="1"/>
  </cols>
  <sheetData>
    <row r="2" spans="3:8" ht="15.75" thickBot="1" x14ac:dyDescent="0.3">
      <c r="E2" t="s">
        <v>10</v>
      </c>
    </row>
    <row r="3" spans="3:8" ht="15.75" thickBot="1" x14ac:dyDescent="0.3">
      <c r="C3" s="296" t="s">
        <v>214</v>
      </c>
      <c r="D3" s="297"/>
      <c r="E3" s="297"/>
      <c r="F3" s="297"/>
      <c r="G3" s="297"/>
      <c r="H3" s="298"/>
    </row>
    <row r="4" spans="3:8" ht="30.75" thickBot="1" x14ac:dyDescent="0.3">
      <c r="C4" s="164" t="s">
        <v>68</v>
      </c>
      <c r="D4" s="165" t="s">
        <v>69</v>
      </c>
      <c r="E4" s="166" t="s">
        <v>215</v>
      </c>
      <c r="F4" s="167" t="s">
        <v>212</v>
      </c>
      <c r="G4" s="168" t="s">
        <v>213</v>
      </c>
      <c r="H4" s="172" t="s">
        <v>211</v>
      </c>
    </row>
    <row r="5" spans="3:8" x14ac:dyDescent="0.25">
      <c r="C5" s="204" t="s">
        <v>181</v>
      </c>
      <c r="D5" s="197" t="s">
        <v>172</v>
      </c>
      <c r="E5" s="162">
        <v>2015863919.1000001</v>
      </c>
      <c r="F5" s="163">
        <v>22831600094.074001</v>
      </c>
      <c r="G5" s="169">
        <v>3408754445.5</v>
      </c>
      <c r="H5" s="174">
        <f>+SUM(E5:G5)</f>
        <v>28256218458.674</v>
      </c>
    </row>
    <row r="6" spans="3:8" x14ac:dyDescent="0.25">
      <c r="C6" s="198" t="s">
        <v>181</v>
      </c>
      <c r="D6" s="199" t="s">
        <v>173</v>
      </c>
      <c r="E6" s="160">
        <v>5730051210.3999987</v>
      </c>
      <c r="F6" s="156">
        <v>57702171438.755997</v>
      </c>
      <c r="G6" s="170">
        <v>8733516201.5999985</v>
      </c>
      <c r="H6" s="175">
        <f t="shared" ref="H6:H13" si="0">+SUM(E6:G6)</f>
        <v>72165738850.755997</v>
      </c>
    </row>
    <row r="7" spans="3:8" x14ac:dyDescent="0.25">
      <c r="C7" s="198" t="s">
        <v>181</v>
      </c>
      <c r="D7" s="199" t="s">
        <v>174</v>
      </c>
      <c r="E7" s="160">
        <v>3002926859.7000003</v>
      </c>
      <c r="F7" s="156">
        <v>32604910953.659996</v>
      </c>
      <c r="G7" s="170">
        <v>4846205943.3999996</v>
      </c>
      <c r="H7" s="175">
        <f t="shared" si="0"/>
        <v>40454043756.759995</v>
      </c>
    </row>
    <row r="8" spans="3:8" x14ac:dyDescent="0.25">
      <c r="C8" s="198" t="s">
        <v>181</v>
      </c>
      <c r="D8" s="199" t="s">
        <v>175</v>
      </c>
      <c r="E8" s="160">
        <v>4041146458.1999998</v>
      </c>
      <c r="F8" s="156">
        <v>44205235919.029999</v>
      </c>
      <c r="G8" s="170">
        <v>6690558100.3000002</v>
      </c>
      <c r="H8" s="175">
        <f t="shared" si="0"/>
        <v>54936940477.529999</v>
      </c>
    </row>
    <row r="9" spans="3:8" x14ac:dyDescent="0.25">
      <c r="C9" s="198" t="s">
        <v>181</v>
      </c>
      <c r="D9" s="199" t="s">
        <v>176</v>
      </c>
      <c r="E9" s="160">
        <v>3385062447</v>
      </c>
      <c r="F9" s="156">
        <v>36972943031.514</v>
      </c>
      <c r="G9" s="170">
        <v>5546699449.3000002</v>
      </c>
      <c r="H9" s="175">
        <f t="shared" si="0"/>
        <v>45904704927.814003</v>
      </c>
    </row>
    <row r="10" spans="3:8" x14ac:dyDescent="0.25">
      <c r="C10" s="198" t="s">
        <v>181</v>
      </c>
      <c r="D10" s="199" t="s">
        <v>177</v>
      </c>
      <c r="E10" s="160">
        <v>481130660</v>
      </c>
      <c r="F10" s="156">
        <v>5224201018.54</v>
      </c>
      <c r="G10" s="170">
        <v>828795508.79999995</v>
      </c>
      <c r="H10" s="175">
        <f t="shared" si="0"/>
        <v>6534127187.3400002</v>
      </c>
    </row>
    <row r="11" spans="3:8" x14ac:dyDescent="0.25">
      <c r="C11" s="198" t="s">
        <v>181</v>
      </c>
      <c r="D11" s="199" t="s">
        <v>178</v>
      </c>
      <c r="E11" s="160">
        <v>1199369161.6999996</v>
      </c>
      <c r="F11" s="156">
        <v>12196041414.803999</v>
      </c>
      <c r="G11" s="170">
        <v>1865091894.2</v>
      </c>
      <c r="H11" s="175">
        <f t="shared" si="0"/>
        <v>15260502470.703999</v>
      </c>
    </row>
    <row r="12" spans="3:8" x14ac:dyDescent="0.25">
      <c r="C12" s="205" t="s">
        <v>26</v>
      </c>
      <c r="D12" s="206" t="s">
        <v>179</v>
      </c>
      <c r="E12" s="160">
        <v>3612680827.8000007</v>
      </c>
      <c r="F12" s="156">
        <v>35596585063.731995</v>
      </c>
      <c r="G12" s="170">
        <v>5792351701</v>
      </c>
      <c r="H12" s="175">
        <f t="shared" si="0"/>
        <v>45001617592.531998</v>
      </c>
    </row>
    <row r="13" spans="3:8" ht="15.75" thickBot="1" x14ac:dyDescent="0.3">
      <c r="C13" s="207" t="s">
        <v>26</v>
      </c>
      <c r="D13" s="208" t="s">
        <v>180</v>
      </c>
      <c r="E13" s="161">
        <v>2703642730.5</v>
      </c>
      <c r="F13" s="157">
        <v>26837091789.362</v>
      </c>
      <c r="G13" s="171">
        <v>4247862424.0999999</v>
      </c>
      <c r="H13" s="176">
        <f t="shared" si="0"/>
        <v>33788596943.961998</v>
      </c>
    </row>
    <row r="14" spans="3:8" ht="15.75" thickBot="1" x14ac:dyDescent="0.3">
      <c r="C14" s="294" t="s">
        <v>210</v>
      </c>
      <c r="D14" s="295"/>
      <c r="E14" s="158">
        <f>+SUM(E5:E13)</f>
        <v>26171874274.399998</v>
      </c>
      <c r="F14" s="158">
        <f t="shared" ref="F14" si="1">+SUM(F5:F13)</f>
        <v>274170780723.47198</v>
      </c>
      <c r="G14" s="159">
        <f>+SUM(G5:G13)</f>
        <v>41959835668.199997</v>
      </c>
      <c r="H14" s="173">
        <f>+SUM(E14:G14)</f>
        <v>342302490666.07202</v>
      </c>
    </row>
    <row r="17" spans="3:8" ht="15.75" thickBot="1" x14ac:dyDescent="0.3"/>
    <row r="18" spans="3:8" ht="15.75" thickBot="1" x14ac:dyDescent="0.3">
      <c r="C18" s="296" t="s">
        <v>217</v>
      </c>
      <c r="D18" s="297"/>
      <c r="E18" s="297"/>
      <c r="F18" s="297"/>
      <c r="G18" s="297"/>
      <c r="H18" s="298"/>
    </row>
    <row r="19" spans="3:8" ht="33.75" customHeight="1" thickBot="1" x14ac:dyDescent="0.3">
      <c r="C19" s="177" t="s">
        <v>68</v>
      </c>
      <c r="D19" s="181" t="s">
        <v>69</v>
      </c>
      <c r="E19" s="181" t="s">
        <v>215</v>
      </c>
      <c r="F19" s="167" t="s">
        <v>212</v>
      </c>
      <c r="G19" s="168" t="s">
        <v>213</v>
      </c>
      <c r="H19" s="172" t="s">
        <v>211</v>
      </c>
    </row>
    <row r="20" spans="3:8" x14ac:dyDescent="0.25">
      <c r="C20" s="196" t="s">
        <v>181</v>
      </c>
      <c r="D20" s="197" t="s">
        <v>49</v>
      </c>
      <c r="E20" s="178">
        <v>209579161.52000001</v>
      </c>
      <c r="F20" s="185">
        <v>3629185644.8700004</v>
      </c>
      <c r="G20" s="190">
        <v>4452787725.5400009</v>
      </c>
      <c r="H20" s="188">
        <f>+SUM(E20:G20)</f>
        <v>8291552531.9300013</v>
      </c>
    </row>
    <row r="21" spans="3:8" x14ac:dyDescent="0.25">
      <c r="C21" s="198" t="s">
        <v>181</v>
      </c>
      <c r="D21" s="199" t="s">
        <v>62</v>
      </c>
      <c r="E21" s="179">
        <v>139101575.22000003</v>
      </c>
      <c r="F21" s="186">
        <v>2938526467.6599998</v>
      </c>
      <c r="G21" s="191">
        <v>3893361321.3399992</v>
      </c>
      <c r="H21" s="189">
        <f t="shared" ref="H21:H29" si="2">+SUM(E21:G21)</f>
        <v>6970989364.2199993</v>
      </c>
    </row>
    <row r="22" spans="3:8" x14ac:dyDescent="0.25">
      <c r="C22" s="198" t="s">
        <v>181</v>
      </c>
      <c r="D22" s="199" t="s">
        <v>172</v>
      </c>
      <c r="E22" s="179">
        <v>2015863919.1000001</v>
      </c>
      <c r="F22" s="186">
        <v>22831600094.074001</v>
      </c>
      <c r="G22" s="191">
        <v>3408754445.5</v>
      </c>
      <c r="H22" s="189">
        <f t="shared" si="2"/>
        <v>28256218458.674</v>
      </c>
    </row>
    <row r="23" spans="3:8" x14ac:dyDescent="0.25">
      <c r="C23" s="198" t="s">
        <v>181</v>
      </c>
      <c r="D23" s="199" t="s">
        <v>173</v>
      </c>
      <c r="E23" s="179">
        <v>5730051210.3999987</v>
      </c>
      <c r="F23" s="186">
        <v>57702171438.755997</v>
      </c>
      <c r="G23" s="191">
        <v>8733516201.5999985</v>
      </c>
      <c r="H23" s="189">
        <f t="shared" si="2"/>
        <v>72165738850.755997</v>
      </c>
    </row>
    <row r="24" spans="3:8" x14ac:dyDescent="0.25">
      <c r="C24" s="198" t="s">
        <v>181</v>
      </c>
      <c r="D24" s="199" t="s">
        <v>174</v>
      </c>
      <c r="E24" s="179">
        <v>3002926859.7000003</v>
      </c>
      <c r="F24" s="186">
        <v>32604910953.659996</v>
      </c>
      <c r="G24" s="191">
        <v>4846205943.3999996</v>
      </c>
      <c r="H24" s="189">
        <f t="shared" si="2"/>
        <v>40454043756.759995</v>
      </c>
    </row>
    <row r="25" spans="3:8" x14ac:dyDescent="0.25">
      <c r="C25" s="198" t="s">
        <v>181</v>
      </c>
      <c r="D25" s="199" t="s">
        <v>175</v>
      </c>
      <c r="E25" s="179">
        <v>4041146458.1999998</v>
      </c>
      <c r="F25" s="186">
        <v>44205235919.029999</v>
      </c>
      <c r="G25" s="191">
        <v>6690558100.3000002</v>
      </c>
      <c r="H25" s="189">
        <f t="shared" si="2"/>
        <v>54936940477.529999</v>
      </c>
    </row>
    <row r="26" spans="3:8" x14ac:dyDescent="0.25">
      <c r="C26" s="198" t="s">
        <v>181</v>
      </c>
      <c r="D26" s="199" t="s">
        <v>176</v>
      </c>
      <c r="E26" s="179">
        <v>3385062447</v>
      </c>
      <c r="F26" s="186">
        <v>36972943031.514</v>
      </c>
      <c r="G26" s="191">
        <v>5546699449.3000002</v>
      </c>
      <c r="H26" s="189">
        <f t="shared" si="2"/>
        <v>45904704927.814003</v>
      </c>
    </row>
    <row r="27" spans="3:8" x14ac:dyDescent="0.25">
      <c r="C27" s="198" t="s">
        <v>181</v>
      </c>
      <c r="D27" s="199" t="s">
        <v>177</v>
      </c>
      <c r="E27" s="179">
        <v>481130660</v>
      </c>
      <c r="F27" s="186">
        <v>5224201018.54</v>
      </c>
      <c r="G27" s="191">
        <v>828795508.79999995</v>
      </c>
      <c r="H27" s="189">
        <f t="shared" si="2"/>
        <v>6534127187.3400002</v>
      </c>
    </row>
    <row r="28" spans="3:8" x14ac:dyDescent="0.25">
      <c r="C28" s="200" t="s">
        <v>181</v>
      </c>
      <c r="D28" s="201" t="s">
        <v>178</v>
      </c>
      <c r="E28" s="180">
        <v>1199369161.6999996</v>
      </c>
      <c r="F28" s="187">
        <v>12196041414.803999</v>
      </c>
      <c r="G28" s="192">
        <v>1865091894.2</v>
      </c>
      <c r="H28" s="189">
        <f t="shared" si="2"/>
        <v>15260502470.703999</v>
      </c>
    </row>
    <row r="29" spans="3:8" ht="15.75" thickBot="1" x14ac:dyDescent="0.3">
      <c r="C29" s="202" t="s">
        <v>181</v>
      </c>
      <c r="D29" s="203" t="s">
        <v>195</v>
      </c>
      <c r="E29" s="182">
        <v>2703642730.5</v>
      </c>
      <c r="F29" s="183">
        <v>27046570008.999996</v>
      </c>
      <c r="G29" s="193">
        <v>0</v>
      </c>
      <c r="H29" s="184">
        <f t="shared" si="2"/>
        <v>29750212739.499996</v>
      </c>
    </row>
    <row r="30" spans="3:8" ht="15.75" thickBot="1" x14ac:dyDescent="0.3">
      <c r="C30" s="294" t="s">
        <v>216</v>
      </c>
      <c r="D30" s="295"/>
      <c r="E30" s="158">
        <f>+SUM(E20:E29)</f>
        <v>22907874183.34</v>
      </c>
      <c r="F30" s="158">
        <f t="shared" ref="F30:H30" si="3">+SUM(F20:F29)</f>
        <v>245351385991.90799</v>
      </c>
      <c r="G30" s="194">
        <f t="shared" si="3"/>
        <v>40265770589.979996</v>
      </c>
      <c r="H30" s="195">
        <f t="shared" si="3"/>
        <v>308525030765.22797</v>
      </c>
    </row>
    <row r="38" spans="1:11" ht="15.75" thickBot="1" x14ac:dyDescent="0.3"/>
    <row r="39" spans="1:11" ht="31.5" thickTop="1" thickBot="1" x14ac:dyDescent="0.3">
      <c r="A39" s="94" t="s">
        <v>66</v>
      </c>
      <c r="B39" s="96" t="s">
        <v>68</v>
      </c>
      <c r="C39" s="96" t="s">
        <v>69</v>
      </c>
      <c r="D39" s="139" t="s">
        <v>80</v>
      </c>
      <c r="E39" s="95" t="s">
        <v>122</v>
      </c>
      <c r="F39" s="95" t="s">
        <v>123</v>
      </c>
      <c r="G39" s="95" t="s">
        <v>140</v>
      </c>
    </row>
    <row r="40" spans="1:11" ht="16.5" thickTop="1" thickBot="1" x14ac:dyDescent="0.3">
      <c r="A40" s="98" t="s">
        <v>94</v>
      </c>
      <c r="B40" s="98" t="s">
        <v>181</v>
      </c>
      <c r="C40" s="98" t="s">
        <v>49</v>
      </c>
      <c r="D40" s="119">
        <v>507136800</v>
      </c>
      <c r="E40" s="119">
        <v>142295819.24000001</v>
      </c>
      <c r="F40" s="119">
        <v>12966000</v>
      </c>
      <c r="G40" s="153">
        <v>351874980.75999999</v>
      </c>
      <c r="J40" s="120">
        <v>43220</v>
      </c>
      <c r="K40" s="120">
        <v>359</v>
      </c>
    </row>
    <row r="41" spans="1:11" ht="16.5" thickTop="1" thickBot="1" x14ac:dyDescent="0.3">
      <c r="A41" s="98" t="s">
        <v>94</v>
      </c>
      <c r="B41" s="98" t="s">
        <v>181</v>
      </c>
      <c r="C41" s="98" t="s">
        <v>62</v>
      </c>
      <c r="D41" s="119">
        <v>340008000</v>
      </c>
      <c r="E41" s="119">
        <v>95896962.390000001</v>
      </c>
      <c r="F41" s="119">
        <v>9112500</v>
      </c>
      <c r="G41" s="153">
        <v>234998537.61000001</v>
      </c>
      <c r="J41" s="120">
        <v>30375</v>
      </c>
      <c r="K41" s="120">
        <v>33</v>
      </c>
    </row>
    <row r="42" spans="1:11" ht="16.5" thickTop="1" thickBot="1" x14ac:dyDescent="0.3">
      <c r="A42" s="98" t="s">
        <v>94</v>
      </c>
      <c r="B42" s="97" t="s">
        <v>181</v>
      </c>
      <c r="C42" s="131" t="s">
        <v>172</v>
      </c>
      <c r="D42" s="119">
        <v>2284088600</v>
      </c>
      <c r="E42" s="119">
        <v>268224680.90000001</v>
      </c>
      <c r="F42" s="119">
        <v>40140600</v>
      </c>
      <c r="G42" s="153">
        <v>1975723319.1000001</v>
      </c>
      <c r="J42" s="120">
        <v>200702</v>
      </c>
      <c r="K42" s="120">
        <v>3954</v>
      </c>
    </row>
    <row r="43" spans="1:11" ht="16.5" thickTop="1" thickBot="1" x14ac:dyDescent="0.3">
      <c r="A43" s="98" t="s">
        <v>94</v>
      </c>
      <c r="B43" s="97" t="s">
        <v>181</v>
      </c>
      <c r="C43" s="131" t="s">
        <v>173</v>
      </c>
      <c r="D43" s="119">
        <v>6486304550</v>
      </c>
      <c r="E43" s="119">
        <v>756253339.60000002</v>
      </c>
      <c r="F43" s="119">
        <v>110300400</v>
      </c>
      <c r="G43" s="153">
        <v>5619750810.3999987</v>
      </c>
      <c r="J43" s="120">
        <v>551501</v>
      </c>
      <c r="K43" s="120">
        <v>18371</v>
      </c>
    </row>
    <row r="44" spans="1:11" ht="16.5" thickTop="1" thickBot="1" x14ac:dyDescent="0.3">
      <c r="A44" s="98" t="s">
        <v>94</v>
      </c>
      <c r="B44" s="97" t="s">
        <v>181</v>
      </c>
      <c r="C44" s="131" t="s">
        <v>174</v>
      </c>
      <c r="D44" s="119">
        <v>3400088100</v>
      </c>
      <c r="E44" s="119">
        <v>397161240.29999995</v>
      </c>
      <c r="F44" s="119">
        <v>72175400</v>
      </c>
      <c r="G44" s="153">
        <v>2930751459.7000003</v>
      </c>
      <c r="J44" s="120">
        <v>360873</v>
      </c>
      <c r="K44" s="120">
        <v>6696</v>
      </c>
    </row>
    <row r="45" spans="1:11" ht="16.5" thickTop="1" thickBot="1" x14ac:dyDescent="0.3">
      <c r="A45" s="98" t="s">
        <v>94</v>
      </c>
      <c r="B45" s="97" t="s">
        <v>181</v>
      </c>
      <c r="C45" s="131" t="s">
        <v>175</v>
      </c>
      <c r="D45" s="119">
        <v>4579946850</v>
      </c>
      <c r="E45" s="119">
        <v>538800391.79999995</v>
      </c>
      <c r="F45" s="119">
        <v>103600000</v>
      </c>
      <c r="G45" s="153">
        <v>3937546458.1999998</v>
      </c>
      <c r="J45" s="120">
        <v>517994</v>
      </c>
      <c r="K45" s="120">
        <v>3316</v>
      </c>
    </row>
    <row r="46" spans="1:11" ht="16.5" thickTop="1" thickBot="1" x14ac:dyDescent="0.3">
      <c r="A46" s="98" t="s">
        <v>94</v>
      </c>
      <c r="B46" s="97" t="s">
        <v>181</v>
      </c>
      <c r="C46" s="131" t="s">
        <v>176</v>
      </c>
      <c r="D46" s="119">
        <v>3843512450</v>
      </c>
      <c r="E46" s="119">
        <v>458450003.00000006</v>
      </c>
      <c r="F46" s="119">
        <v>45671800</v>
      </c>
      <c r="G46" s="153">
        <v>3339390647</v>
      </c>
      <c r="J46" s="120">
        <v>228359</v>
      </c>
      <c r="K46" s="120">
        <v>246</v>
      </c>
    </row>
    <row r="47" spans="1:11" ht="16.5" thickTop="1" thickBot="1" x14ac:dyDescent="0.3">
      <c r="A47" s="98" t="s">
        <v>94</v>
      </c>
      <c r="B47" s="97" t="s">
        <v>181</v>
      </c>
      <c r="C47" s="131" t="s">
        <v>177</v>
      </c>
      <c r="D47" s="119">
        <v>542760800</v>
      </c>
      <c r="E47" s="119">
        <v>61630139.999999993</v>
      </c>
      <c r="F47" s="119">
        <v>6391800</v>
      </c>
      <c r="G47" s="153">
        <v>474738860</v>
      </c>
      <c r="J47" s="120">
        <v>31959</v>
      </c>
      <c r="K47" s="120">
        <v>4058</v>
      </c>
    </row>
    <row r="48" spans="1:11" ht="16.5" thickTop="1" thickBot="1" x14ac:dyDescent="0.3">
      <c r="A48" s="98" t="s">
        <v>94</v>
      </c>
      <c r="B48" s="97" t="s">
        <v>181</v>
      </c>
      <c r="C48" s="131" t="s">
        <v>178</v>
      </c>
      <c r="D48" s="119">
        <v>1360107050</v>
      </c>
      <c r="E48" s="119">
        <v>160737888.30000001</v>
      </c>
      <c r="F48" s="119">
        <v>27466200</v>
      </c>
      <c r="G48" s="153">
        <v>1171902961.6999996</v>
      </c>
      <c r="J48" s="120">
        <v>137331</v>
      </c>
      <c r="K48" s="120">
        <v>509</v>
      </c>
    </row>
    <row r="49" spans="1:11" ht="16.5" thickTop="1" thickBot="1" x14ac:dyDescent="0.3">
      <c r="A49" s="98" t="s">
        <v>94</v>
      </c>
      <c r="B49" s="97" t="s">
        <v>181</v>
      </c>
      <c r="C49" s="131" t="s">
        <v>195</v>
      </c>
      <c r="D49" s="119">
        <v>3616705800</v>
      </c>
      <c r="E49" s="119">
        <v>432371901.5</v>
      </c>
      <c r="F49" s="119">
        <v>41614600</v>
      </c>
      <c r="G49" s="153">
        <v>3142719298.5000005</v>
      </c>
      <c r="J49" s="120">
        <v>208072</v>
      </c>
      <c r="K49" s="128">
        <v>0</v>
      </c>
    </row>
    <row r="50" spans="1:11" ht="16.5" thickTop="1" thickBot="1" x14ac:dyDescent="0.3">
      <c r="A50" s="98" t="s">
        <v>95</v>
      </c>
      <c r="B50" s="98" t="s">
        <v>181</v>
      </c>
      <c r="C50" s="98" t="s">
        <v>49</v>
      </c>
      <c r="D50" s="119">
        <v>406108900</v>
      </c>
      <c r="E50" s="119">
        <v>114026554.51000001</v>
      </c>
      <c r="F50" s="119">
        <v>9675900</v>
      </c>
      <c r="G50" s="153">
        <v>282406445.49000001</v>
      </c>
      <c r="J50" s="120">
        <v>32253</v>
      </c>
      <c r="K50" s="120">
        <v>359</v>
      </c>
    </row>
    <row r="51" spans="1:11" ht="16.5" thickTop="1" thickBot="1" x14ac:dyDescent="0.3">
      <c r="A51" s="98" t="s">
        <v>95</v>
      </c>
      <c r="B51" s="98" t="s">
        <v>181</v>
      </c>
      <c r="C51" s="98" t="s">
        <v>62</v>
      </c>
      <c r="D51" s="119">
        <v>339032650</v>
      </c>
      <c r="E51" s="119">
        <v>90883467.609999999</v>
      </c>
      <c r="F51" s="119">
        <v>8206800</v>
      </c>
      <c r="G51" s="153">
        <v>239942382.38999999</v>
      </c>
      <c r="J51" s="120">
        <v>27356</v>
      </c>
      <c r="K51" s="120">
        <v>2532</v>
      </c>
    </row>
    <row r="52" spans="1:11" ht="16.5" thickTop="1" thickBot="1" x14ac:dyDescent="0.3">
      <c r="A52" s="98" t="s">
        <v>95</v>
      </c>
      <c r="B52" s="97" t="s">
        <v>181</v>
      </c>
      <c r="C52" s="131" t="s">
        <v>172</v>
      </c>
      <c r="D52" s="119">
        <v>2249377000</v>
      </c>
      <c r="E52" s="119">
        <v>264133295.80000001</v>
      </c>
      <c r="F52" s="119">
        <v>38459200</v>
      </c>
      <c r="G52" s="153">
        <v>1946784504.2000003</v>
      </c>
      <c r="J52" s="120">
        <v>192296</v>
      </c>
      <c r="K52" s="120">
        <v>4032</v>
      </c>
    </row>
    <row r="53" spans="1:11" ht="16.5" thickTop="1" thickBot="1" x14ac:dyDescent="0.3">
      <c r="A53" s="98" t="s">
        <v>95</v>
      </c>
      <c r="B53" s="97" t="s">
        <v>181</v>
      </c>
      <c r="C53" s="131" t="s">
        <v>173</v>
      </c>
      <c r="D53" s="119">
        <v>5547069100</v>
      </c>
      <c r="E53" s="119">
        <v>640646733.0999999</v>
      </c>
      <c r="F53" s="119">
        <v>85954400</v>
      </c>
      <c r="G53" s="153">
        <v>4820467966.8999996</v>
      </c>
      <c r="J53" s="120">
        <v>429771</v>
      </c>
      <c r="K53" s="120">
        <v>24315</v>
      </c>
    </row>
    <row r="54" spans="1:11" ht="16.5" thickTop="1" thickBot="1" x14ac:dyDescent="0.3">
      <c r="A54" s="98" t="s">
        <v>95</v>
      </c>
      <c r="B54" s="97" t="s">
        <v>181</v>
      </c>
      <c r="C54" s="131" t="s">
        <v>174</v>
      </c>
      <c r="D54" s="119">
        <v>3194780500</v>
      </c>
      <c r="E54" s="119">
        <v>372727855.49999994</v>
      </c>
      <c r="F54" s="119">
        <v>66285400</v>
      </c>
      <c r="G54" s="153">
        <v>2755767244.499999</v>
      </c>
      <c r="J54" s="120">
        <v>331425</v>
      </c>
      <c r="K54" s="120">
        <v>6973</v>
      </c>
    </row>
    <row r="55" spans="1:11" ht="16.5" thickTop="1" thickBot="1" x14ac:dyDescent="0.3">
      <c r="A55" s="98" t="s">
        <v>95</v>
      </c>
      <c r="B55" s="97" t="s">
        <v>181</v>
      </c>
      <c r="C55" s="131" t="s">
        <v>175</v>
      </c>
      <c r="D55" s="119">
        <v>4269636550</v>
      </c>
      <c r="E55" s="119">
        <v>504081607.69999999</v>
      </c>
      <c r="F55" s="119">
        <v>95734600</v>
      </c>
      <c r="G55" s="153">
        <v>3669820342.3000002</v>
      </c>
      <c r="J55" s="120">
        <v>478667</v>
      </c>
      <c r="K55" s="120">
        <v>896</v>
      </c>
    </row>
    <row r="56" spans="1:11" ht="16.5" thickTop="1" thickBot="1" x14ac:dyDescent="0.3">
      <c r="A56" s="98" t="s">
        <v>95</v>
      </c>
      <c r="B56" s="97" t="s">
        <v>181</v>
      </c>
      <c r="C56" s="131" t="s">
        <v>176</v>
      </c>
      <c r="D56" s="119">
        <v>3549649250</v>
      </c>
      <c r="E56" s="119">
        <v>424146999.0999999</v>
      </c>
      <c r="F56" s="119">
        <v>38020000</v>
      </c>
      <c r="G56" s="153">
        <v>3087482250.9000001</v>
      </c>
      <c r="J56" s="120">
        <v>190098</v>
      </c>
      <c r="K56" s="120">
        <v>234</v>
      </c>
    </row>
    <row r="57" spans="1:11" ht="16.5" thickTop="1" thickBot="1" x14ac:dyDescent="0.3">
      <c r="A57" s="98" t="s">
        <v>95</v>
      </c>
      <c r="B57" s="97" t="s">
        <v>181</v>
      </c>
      <c r="C57" s="131" t="s">
        <v>177</v>
      </c>
      <c r="D57" s="119">
        <v>503861800</v>
      </c>
      <c r="E57" s="119">
        <v>57225800.5</v>
      </c>
      <c r="F57" s="119">
        <v>5829200</v>
      </c>
      <c r="G57" s="153">
        <v>440806799.49999994</v>
      </c>
      <c r="J57" s="120">
        <v>29146</v>
      </c>
      <c r="K57" s="120">
        <v>3744</v>
      </c>
    </row>
    <row r="58" spans="1:11" ht="16.5" thickTop="1" thickBot="1" x14ac:dyDescent="0.3">
      <c r="A58" s="98" t="s">
        <v>95</v>
      </c>
      <c r="B58" s="97" t="s">
        <v>181</v>
      </c>
      <c r="C58" s="131" t="s">
        <v>178</v>
      </c>
      <c r="D58" s="119">
        <v>1168934750</v>
      </c>
      <c r="E58" s="119">
        <v>137883529.30000001</v>
      </c>
      <c r="F58" s="119">
        <v>22204800</v>
      </c>
      <c r="G58" s="153">
        <v>1008846420.7</v>
      </c>
      <c r="J58" s="120">
        <v>111024</v>
      </c>
      <c r="K58" s="120">
        <v>959</v>
      </c>
    </row>
    <row r="59" spans="1:11" ht="16.5" thickTop="1" thickBot="1" x14ac:dyDescent="0.3">
      <c r="A59" s="98" t="s">
        <v>95</v>
      </c>
      <c r="B59" s="97" t="s">
        <v>181</v>
      </c>
      <c r="C59" s="131" t="s">
        <v>195</v>
      </c>
      <c r="D59" s="119">
        <v>3409086400</v>
      </c>
      <c r="E59" s="119">
        <v>408106089.60000002</v>
      </c>
      <c r="F59" s="119">
        <v>34635200</v>
      </c>
      <c r="G59" s="153">
        <v>2966345110.4000001</v>
      </c>
      <c r="J59" s="120">
        <v>173176</v>
      </c>
      <c r="K59" s="120">
        <v>0</v>
      </c>
    </row>
    <row r="60" spans="1:11" ht="16.5" thickTop="1" thickBot="1" x14ac:dyDescent="0.3">
      <c r="A60" s="98" t="s">
        <v>96</v>
      </c>
      <c r="B60" s="98" t="s">
        <v>181</v>
      </c>
      <c r="C60" s="98" t="s">
        <v>49</v>
      </c>
      <c r="D60" s="119">
        <v>266214900</v>
      </c>
      <c r="E60" s="119">
        <v>74862338.569999993</v>
      </c>
      <c r="F60" s="119">
        <v>6564300</v>
      </c>
      <c r="G60" s="153">
        <v>184788261.43000001</v>
      </c>
      <c r="J60" s="120">
        <v>21881</v>
      </c>
      <c r="K60" s="120">
        <v>139</v>
      </c>
    </row>
    <row r="61" spans="1:11" ht="16.5" thickTop="1" thickBot="1" x14ac:dyDescent="0.3">
      <c r="A61" s="98" t="s">
        <v>96</v>
      </c>
      <c r="B61" s="98" t="s">
        <v>181</v>
      </c>
      <c r="C61" s="98" t="s">
        <v>62</v>
      </c>
      <c r="D61" s="119">
        <v>192508500</v>
      </c>
      <c r="E61" s="119">
        <v>54274524.25</v>
      </c>
      <c r="F61" s="119">
        <v>5415900</v>
      </c>
      <c r="G61" s="153">
        <v>132818075.75</v>
      </c>
      <c r="J61" s="120">
        <v>18053</v>
      </c>
      <c r="K61" s="120">
        <v>0</v>
      </c>
    </row>
    <row r="62" spans="1:11" ht="16.5" thickTop="1" thickBot="1" x14ac:dyDescent="0.3">
      <c r="A62" s="98" t="s">
        <v>96</v>
      </c>
      <c r="B62" s="97" t="s">
        <v>181</v>
      </c>
      <c r="C62" s="131" t="s">
        <v>172</v>
      </c>
      <c r="D62" s="119">
        <v>1566831800</v>
      </c>
      <c r="E62" s="119">
        <v>183531565.79999998</v>
      </c>
      <c r="F62" s="119">
        <v>25916200</v>
      </c>
      <c r="G62" s="153">
        <v>1357384034.2</v>
      </c>
      <c r="J62" s="120">
        <v>141530</v>
      </c>
      <c r="K62" s="120">
        <v>4279</v>
      </c>
    </row>
    <row r="63" spans="1:11" ht="16.5" thickTop="1" thickBot="1" x14ac:dyDescent="0.3">
      <c r="A63" s="98" t="s">
        <v>96</v>
      </c>
      <c r="B63" s="97" t="s">
        <v>181</v>
      </c>
      <c r="C63" s="131" t="s">
        <v>173</v>
      </c>
      <c r="D63" s="119">
        <v>3944992400</v>
      </c>
      <c r="E63" s="119">
        <v>456875248.5</v>
      </c>
      <c r="F63" s="119">
        <v>59501800</v>
      </c>
      <c r="G63" s="153">
        <v>3428615351.5000005</v>
      </c>
      <c r="J63" s="120">
        <v>333598</v>
      </c>
      <c r="K63" s="120">
        <v>19146</v>
      </c>
    </row>
    <row r="64" spans="1:11" ht="16.5" thickTop="1" thickBot="1" x14ac:dyDescent="0.3">
      <c r="A64" s="98" t="s">
        <v>96</v>
      </c>
      <c r="B64" s="97" t="s">
        <v>181</v>
      </c>
      <c r="C64" s="131" t="s">
        <v>174</v>
      </c>
      <c r="D64" s="119">
        <v>2198146200</v>
      </c>
      <c r="E64" s="119">
        <v>256416908</v>
      </c>
      <c r="F64" s="119">
        <v>44960000</v>
      </c>
      <c r="G64" s="153">
        <v>1896769292</v>
      </c>
      <c r="J64" s="120">
        <v>244248</v>
      </c>
      <c r="K64" s="120">
        <v>7220</v>
      </c>
    </row>
    <row r="65" spans="1:11" ht="16.5" thickTop="1" thickBot="1" x14ac:dyDescent="0.3">
      <c r="A65" s="98" t="s">
        <v>96</v>
      </c>
      <c r="B65" s="97" t="s">
        <v>181</v>
      </c>
      <c r="C65" s="131" t="s">
        <v>175</v>
      </c>
      <c r="D65" s="119">
        <v>2818198400</v>
      </c>
      <c r="E65" s="119">
        <v>332014150.59999996</v>
      </c>
      <c r="F65" s="119">
        <v>62609000</v>
      </c>
      <c r="G65" s="153">
        <v>2423575249.4000006</v>
      </c>
      <c r="J65" s="120">
        <v>331919</v>
      </c>
      <c r="K65" s="120">
        <v>2000</v>
      </c>
    </row>
    <row r="66" spans="1:11" ht="16.5" thickTop="1" thickBot="1" x14ac:dyDescent="0.3">
      <c r="A66" s="98" t="s">
        <v>96</v>
      </c>
      <c r="B66" s="97" t="s">
        <v>181</v>
      </c>
      <c r="C66" s="131" t="s">
        <v>176</v>
      </c>
      <c r="D66" s="119">
        <v>2624316350</v>
      </c>
      <c r="E66" s="119">
        <v>313549538.49999994</v>
      </c>
      <c r="F66" s="119">
        <v>27625000</v>
      </c>
      <c r="G66" s="153">
        <v>2283141811.5</v>
      </c>
      <c r="J66" s="120">
        <v>156135</v>
      </c>
      <c r="K66" s="120">
        <v>256</v>
      </c>
    </row>
    <row r="67" spans="1:11" ht="16.5" thickTop="1" thickBot="1" x14ac:dyDescent="0.3">
      <c r="A67" s="98" t="s">
        <v>96</v>
      </c>
      <c r="B67" s="97" t="s">
        <v>181</v>
      </c>
      <c r="C67" s="131" t="s">
        <v>177</v>
      </c>
      <c r="D67" s="119">
        <v>344932900</v>
      </c>
      <c r="E67" s="119">
        <v>40982784.70000001</v>
      </c>
      <c r="F67" s="119">
        <v>4034200</v>
      </c>
      <c r="G67" s="153">
        <v>299915915.30000001</v>
      </c>
      <c r="J67" s="120">
        <v>24135</v>
      </c>
      <c r="K67" s="120">
        <v>1645</v>
      </c>
    </row>
    <row r="68" spans="1:11" ht="16.5" thickTop="1" thickBot="1" x14ac:dyDescent="0.3">
      <c r="A68" s="98" t="s">
        <v>96</v>
      </c>
      <c r="B68" s="97" t="s">
        <v>181</v>
      </c>
      <c r="C68" s="131" t="s">
        <v>178</v>
      </c>
      <c r="D68" s="119">
        <v>797238350</v>
      </c>
      <c r="E68" s="119">
        <v>93882109.199999988</v>
      </c>
      <c r="F68" s="119">
        <v>14928800</v>
      </c>
      <c r="G68" s="153">
        <v>688427440.79999983</v>
      </c>
      <c r="J68" s="120">
        <v>82003</v>
      </c>
      <c r="K68" s="120">
        <v>1551</v>
      </c>
    </row>
    <row r="69" spans="1:11" ht="16.5" thickTop="1" thickBot="1" x14ac:dyDescent="0.3">
      <c r="A69" s="98" t="s">
        <v>96</v>
      </c>
      <c r="B69" s="97" t="s">
        <v>181</v>
      </c>
      <c r="C69" s="131" t="s">
        <v>195</v>
      </c>
      <c r="D69" s="119">
        <v>2393087100</v>
      </c>
      <c r="E69" s="119">
        <v>286437225.80000007</v>
      </c>
      <c r="F69" s="119">
        <v>24783600</v>
      </c>
      <c r="G69" s="153">
        <v>2081866274.2</v>
      </c>
      <c r="J69" s="120">
        <v>143082</v>
      </c>
      <c r="K69" s="120">
        <v>0</v>
      </c>
    </row>
    <row r="70" spans="1:11" ht="16.5" thickTop="1" thickBot="1" x14ac:dyDescent="0.3">
      <c r="A70" s="98" t="s">
        <v>97</v>
      </c>
      <c r="B70" s="98" t="s">
        <v>181</v>
      </c>
      <c r="C70" s="98" t="s">
        <v>49</v>
      </c>
      <c r="D70" s="129">
        <v>0</v>
      </c>
      <c r="E70" s="129">
        <v>0</v>
      </c>
      <c r="F70" s="129">
        <v>0</v>
      </c>
      <c r="G70" s="129">
        <v>0</v>
      </c>
      <c r="J70" s="120">
        <v>8262</v>
      </c>
      <c r="K70" s="128">
        <v>1031</v>
      </c>
    </row>
    <row r="71" spans="1:11" ht="16.5" thickTop="1" thickBot="1" x14ac:dyDescent="0.3">
      <c r="A71" s="98" t="s">
        <v>97</v>
      </c>
      <c r="B71" s="98" t="s">
        <v>181</v>
      </c>
      <c r="C71" s="98" t="s">
        <v>62</v>
      </c>
      <c r="D71" s="129">
        <v>0</v>
      </c>
      <c r="E71" s="129">
        <v>0</v>
      </c>
      <c r="F71" s="129">
        <v>0</v>
      </c>
      <c r="G71" s="129">
        <v>0</v>
      </c>
      <c r="J71" s="120">
        <v>9350</v>
      </c>
      <c r="K71" s="128">
        <v>34</v>
      </c>
    </row>
    <row r="72" spans="1:11" ht="16.5" thickTop="1" thickBot="1" x14ac:dyDescent="0.3">
      <c r="A72" s="98" t="s">
        <v>97</v>
      </c>
      <c r="B72" s="97" t="s">
        <v>181</v>
      </c>
      <c r="C72" s="131" t="s">
        <v>172</v>
      </c>
      <c r="D72" s="129">
        <v>0</v>
      </c>
      <c r="E72" s="129">
        <v>0</v>
      </c>
      <c r="F72" s="129">
        <v>0</v>
      </c>
      <c r="G72" s="129">
        <v>0</v>
      </c>
      <c r="J72" s="120">
        <v>62484</v>
      </c>
      <c r="K72" s="128">
        <v>2966</v>
      </c>
    </row>
    <row r="73" spans="1:11" ht="16.5" thickTop="1" thickBot="1" x14ac:dyDescent="0.3">
      <c r="A73" s="98" t="s">
        <v>97</v>
      </c>
      <c r="B73" s="97" t="s">
        <v>181</v>
      </c>
      <c r="C73" s="131" t="s">
        <v>173</v>
      </c>
      <c r="D73" s="129">
        <v>0</v>
      </c>
      <c r="E73" s="129">
        <v>0</v>
      </c>
      <c r="F73" s="129">
        <v>0</v>
      </c>
      <c r="G73" s="129">
        <v>0</v>
      </c>
      <c r="J73" s="120">
        <v>184696</v>
      </c>
      <c r="K73" s="128">
        <v>14804</v>
      </c>
    </row>
    <row r="74" spans="1:11" ht="16.5" thickTop="1" thickBot="1" x14ac:dyDescent="0.3">
      <c r="A74" s="98" t="s">
        <v>97</v>
      </c>
      <c r="B74" s="97" t="s">
        <v>181</v>
      </c>
      <c r="C74" s="131" t="s">
        <v>174</v>
      </c>
      <c r="D74" s="129">
        <v>0</v>
      </c>
      <c r="E74" s="129">
        <v>0</v>
      </c>
      <c r="F74" s="129">
        <v>0</v>
      </c>
      <c r="G74" s="129">
        <v>0</v>
      </c>
      <c r="J74" s="120">
        <v>106977</v>
      </c>
      <c r="K74" s="128">
        <v>4802</v>
      </c>
    </row>
    <row r="75" spans="1:11" ht="16.5" thickTop="1" thickBot="1" x14ac:dyDescent="0.3">
      <c r="A75" s="98" t="s">
        <v>97</v>
      </c>
      <c r="B75" s="97" t="s">
        <v>181</v>
      </c>
      <c r="C75" s="131" t="s">
        <v>175</v>
      </c>
      <c r="D75" s="129">
        <v>0</v>
      </c>
      <c r="E75" s="129">
        <v>0</v>
      </c>
      <c r="F75" s="129">
        <v>0</v>
      </c>
      <c r="G75" s="129">
        <v>0</v>
      </c>
      <c r="J75" s="120">
        <v>104429</v>
      </c>
      <c r="K75" s="128">
        <v>540</v>
      </c>
    </row>
    <row r="76" spans="1:11" ht="16.5" thickTop="1" thickBot="1" x14ac:dyDescent="0.3">
      <c r="A76" s="98" t="s">
        <v>97</v>
      </c>
      <c r="B76" s="97" t="s">
        <v>181</v>
      </c>
      <c r="C76" s="131" t="s">
        <v>176</v>
      </c>
      <c r="D76" s="129">
        <v>0</v>
      </c>
      <c r="E76" s="129">
        <v>0</v>
      </c>
      <c r="F76" s="129">
        <v>0</v>
      </c>
      <c r="G76" s="129">
        <v>0</v>
      </c>
      <c r="J76" s="120">
        <v>81888</v>
      </c>
      <c r="K76" s="128">
        <v>276</v>
      </c>
    </row>
    <row r="77" spans="1:11" ht="16.5" thickTop="1" thickBot="1" x14ac:dyDescent="0.3">
      <c r="A77" s="98" t="s">
        <v>97</v>
      </c>
      <c r="B77" s="97" t="s">
        <v>181</v>
      </c>
      <c r="C77" s="131" t="s">
        <v>177</v>
      </c>
      <c r="D77" s="129">
        <v>0</v>
      </c>
      <c r="E77" s="129">
        <v>0</v>
      </c>
      <c r="F77" s="129">
        <v>0</v>
      </c>
      <c r="G77" s="129">
        <v>0</v>
      </c>
      <c r="J77" s="120">
        <v>21183</v>
      </c>
      <c r="K77" s="128">
        <v>3834</v>
      </c>
    </row>
    <row r="78" spans="1:11" ht="16.5" thickTop="1" thickBot="1" x14ac:dyDescent="0.3">
      <c r="A78" s="98" t="s">
        <v>97</v>
      </c>
      <c r="B78" s="97" t="s">
        <v>181</v>
      </c>
      <c r="C78" s="131" t="s">
        <v>178</v>
      </c>
      <c r="D78" s="129">
        <v>0</v>
      </c>
      <c r="E78" s="129">
        <v>0</v>
      </c>
      <c r="F78" s="129">
        <v>0</v>
      </c>
      <c r="G78" s="129">
        <v>0</v>
      </c>
      <c r="J78" s="120">
        <v>40401</v>
      </c>
      <c r="K78" s="128">
        <v>2928</v>
      </c>
    </row>
    <row r="79" spans="1:11" ht="16.5" thickTop="1" thickBot="1" x14ac:dyDescent="0.3">
      <c r="A79" s="98" t="s">
        <v>97</v>
      </c>
      <c r="B79" s="97" t="s">
        <v>181</v>
      </c>
      <c r="C79" s="131" t="s">
        <v>195</v>
      </c>
      <c r="D79" s="129">
        <v>0</v>
      </c>
      <c r="E79" s="129">
        <v>0</v>
      </c>
      <c r="F79" s="129">
        <v>0</v>
      </c>
      <c r="G79" s="129">
        <v>0</v>
      </c>
      <c r="J79" s="120">
        <v>112011</v>
      </c>
      <c r="K79" s="128">
        <v>0</v>
      </c>
    </row>
    <row r="80" spans="1:11" ht="16.5" thickTop="1" thickBot="1" x14ac:dyDescent="0.3">
      <c r="A80" s="98" t="s">
        <v>98</v>
      </c>
      <c r="B80" s="98" t="s">
        <v>181</v>
      </c>
      <c r="C80" s="98" t="s">
        <v>49</v>
      </c>
      <c r="D80" s="129">
        <v>0</v>
      </c>
      <c r="E80" s="129">
        <v>0</v>
      </c>
      <c r="F80" s="129">
        <v>0</v>
      </c>
      <c r="G80" s="129">
        <v>0</v>
      </c>
      <c r="J80" s="120">
        <v>21387</v>
      </c>
      <c r="K80" s="128">
        <v>145</v>
      </c>
    </row>
    <row r="81" spans="1:11" ht="16.5" thickTop="1" thickBot="1" x14ac:dyDescent="0.3">
      <c r="A81" s="98" t="s">
        <v>98</v>
      </c>
      <c r="B81" s="98" t="s">
        <v>181</v>
      </c>
      <c r="C81" s="98" t="s">
        <v>62</v>
      </c>
      <c r="D81" s="129">
        <v>0</v>
      </c>
      <c r="E81" s="129">
        <v>0</v>
      </c>
      <c r="F81" s="129">
        <v>0</v>
      </c>
      <c r="G81" s="129">
        <v>0</v>
      </c>
      <c r="J81" s="120">
        <v>32307</v>
      </c>
      <c r="K81" s="128">
        <v>532</v>
      </c>
    </row>
    <row r="82" spans="1:11" ht="16.5" thickTop="1" thickBot="1" x14ac:dyDescent="0.3">
      <c r="A82" s="98" t="s">
        <v>98</v>
      </c>
      <c r="B82" s="97" t="s">
        <v>181</v>
      </c>
      <c r="C82" s="131" t="s">
        <v>172</v>
      </c>
      <c r="D82" s="129">
        <v>0</v>
      </c>
      <c r="E82" s="129">
        <v>0</v>
      </c>
      <c r="F82" s="129">
        <v>0</v>
      </c>
      <c r="G82" s="129">
        <v>0</v>
      </c>
      <c r="J82" s="120">
        <v>99380</v>
      </c>
      <c r="K82" s="128">
        <v>2573</v>
      </c>
    </row>
    <row r="83" spans="1:11" ht="16.5" thickTop="1" thickBot="1" x14ac:dyDescent="0.3">
      <c r="A83" s="98" t="s">
        <v>98</v>
      </c>
      <c r="B83" s="97" t="s">
        <v>181</v>
      </c>
      <c r="C83" s="131" t="s">
        <v>173</v>
      </c>
      <c r="D83" s="129">
        <v>0</v>
      </c>
      <c r="E83" s="129">
        <v>0</v>
      </c>
      <c r="F83" s="129">
        <v>0</v>
      </c>
      <c r="G83" s="129">
        <v>0</v>
      </c>
      <c r="J83" s="120">
        <v>279354</v>
      </c>
      <c r="K83" s="128">
        <v>14784</v>
      </c>
    </row>
    <row r="84" spans="1:11" ht="16.5" thickTop="1" thickBot="1" x14ac:dyDescent="0.3">
      <c r="A84" s="98" t="s">
        <v>98</v>
      </c>
      <c r="B84" s="97" t="s">
        <v>181</v>
      </c>
      <c r="C84" s="131" t="s">
        <v>174</v>
      </c>
      <c r="D84" s="129">
        <v>0</v>
      </c>
      <c r="E84" s="129">
        <v>0</v>
      </c>
      <c r="F84" s="129">
        <v>0</v>
      </c>
      <c r="G84" s="129">
        <v>0</v>
      </c>
      <c r="J84" s="120">
        <v>177500</v>
      </c>
      <c r="K84" s="128">
        <v>6238</v>
      </c>
    </row>
    <row r="85" spans="1:11" ht="16.5" thickTop="1" thickBot="1" x14ac:dyDescent="0.3">
      <c r="A85" s="98" t="s">
        <v>98</v>
      </c>
      <c r="B85" s="97" t="s">
        <v>181</v>
      </c>
      <c r="C85" s="131" t="s">
        <v>175</v>
      </c>
      <c r="D85" s="129">
        <v>0</v>
      </c>
      <c r="E85" s="129">
        <v>0</v>
      </c>
      <c r="F85" s="129">
        <v>0</v>
      </c>
      <c r="G85" s="129">
        <v>0</v>
      </c>
      <c r="J85" s="120">
        <v>180323</v>
      </c>
      <c r="K85" s="128">
        <v>1481</v>
      </c>
    </row>
    <row r="86" spans="1:11" ht="16.5" thickTop="1" thickBot="1" x14ac:dyDescent="0.3">
      <c r="A86" s="98" t="s">
        <v>98</v>
      </c>
      <c r="B86" s="97" t="s">
        <v>181</v>
      </c>
      <c r="C86" s="131" t="s">
        <v>176</v>
      </c>
      <c r="D86" s="129">
        <v>0</v>
      </c>
      <c r="E86" s="129">
        <v>0</v>
      </c>
      <c r="F86" s="129">
        <v>0</v>
      </c>
      <c r="G86" s="129">
        <v>0</v>
      </c>
      <c r="J86" s="120">
        <v>101306</v>
      </c>
      <c r="K86" s="128">
        <v>2303</v>
      </c>
    </row>
    <row r="87" spans="1:11" ht="16.5" thickTop="1" thickBot="1" x14ac:dyDescent="0.3">
      <c r="A87" s="98" t="s">
        <v>98</v>
      </c>
      <c r="B87" s="97" t="s">
        <v>181</v>
      </c>
      <c r="C87" s="131" t="s">
        <v>177</v>
      </c>
      <c r="D87" s="129">
        <v>0</v>
      </c>
      <c r="E87" s="129">
        <v>0</v>
      </c>
      <c r="F87" s="129">
        <v>0</v>
      </c>
      <c r="G87" s="129">
        <v>0</v>
      </c>
      <c r="J87" s="120">
        <v>30634</v>
      </c>
      <c r="K87" s="128">
        <v>732</v>
      </c>
    </row>
    <row r="88" spans="1:11" ht="16.5" thickTop="1" thickBot="1" x14ac:dyDescent="0.3">
      <c r="A88" s="98" t="s">
        <v>98</v>
      </c>
      <c r="B88" s="97" t="s">
        <v>181</v>
      </c>
      <c r="C88" s="131" t="s">
        <v>178</v>
      </c>
      <c r="D88" s="129">
        <v>0</v>
      </c>
      <c r="E88" s="129">
        <v>0</v>
      </c>
      <c r="F88" s="129">
        <v>0</v>
      </c>
      <c r="G88" s="129">
        <v>0</v>
      </c>
      <c r="J88" s="120">
        <v>67993</v>
      </c>
      <c r="K88" s="128">
        <v>5458</v>
      </c>
    </row>
    <row r="89" spans="1:11" ht="16.5" thickTop="1" thickBot="1" x14ac:dyDescent="0.3">
      <c r="A89" s="98" t="s">
        <v>98</v>
      </c>
      <c r="B89" s="97" t="s">
        <v>181</v>
      </c>
      <c r="C89" s="131" t="s">
        <v>195</v>
      </c>
      <c r="D89" s="129">
        <v>0</v>
      </c>
      <c r="E89" s="129">
        <v>0</v>
      </c>
      <c r="F89" s="129">
        <v>0</v>
      </c>
      <c r="G89" s="129">
        <v>0</v>
      </c>
      <c r="J89" s="120">
        <v>131704</v>
      </c>
      <c r="K89" s="128">
        <v>0</v>
      </c>
    </row>
    <row r="90" spans="1:11" ht="15.75" thickTop="1" x14ac:dyDescent="0.25"/>
    <row r="91" spans="1:11" x14ac:dyDescent="0.25">
      <c r="C91" s="293" t="s">
        <v>222</v>
      </c>
      <c r="D91" s="293"/>
      <c r="I91" s="293" t="s">
        <v>223</v>
      </c>
      <c r="J91" s="293"/>
    </row>
    <row r="92" spans="1:11" ht="30" x14ac:dyDescent="0.25">
      <c r="C92" s="212" t="s">
        <v>69</v>
      </c>
      <c r="D92" s="212" t="s">
        <v>80</v>
      </c>
      <c r="E92" s="213" t="s">
        <v>122</v>
      </c>
      <c r="F92" s="213" t="s">
        <v>123</v>
      </c>
      <c r="G92" s="213" t="s">
        <v>140</v>
      </c>
      <c r="I92" s="228" t="s">
        <v>69</v>
      </c>
      <c r="J92" s="228" t="s">
        <v>79</v>
      </c>
      <c r="K92" s="212" t="s">
        <v>224</v>
      </c>
    </row>
    <row r="93" spans="1:11" x14ac:dyDescent="0.25">
      <c r="C93" s="223" t="s">
        <v>49</v>
      </c>
      <c r="D93" s="222">
        <f>+D40+D50+D60+D70+D80</f>
        <v>1179460600</v>
      </c>
      <c r="E93" s="222">
        <f t="shared" ref="E93:G93" si="4">+E40+E50+E60+E70+E80</f>
        <v>331184712.31999999</v>
      </c>
      <c r="F93" s="222">
        <f t="shared" si="4"/>
        <v>29206200</v>
      </c>
      <c r="G93" s="222">
        <f t="shared" si="4"/>
        <v>819069687.68000007</v>
      </c>
      <c r="H93" s="133"/>
      <c r="I93" s="223" t="s">
        <v>49</v>
      </c>
      <c r="J93" s="227">
        <f t="shared" ref="J93:K93" si="5">+J40+J50+J60+J70+J80</f>
        <v>127003</v>
      </c>
      <c r="K93" s="227">
        <f t="shared" si="5"/>
        <v>2033</v>
      </c>
    </row>
    <row r="94" spans="1:11" x14ac:dyDescent="0.25">
      <c r="C94" s="223" t="s">
        <v>62</v>
      </c>
      <c r="D94" s="221">
        <f t="shared" ref="D94:G94" si="6">+D41+D51+D61+D71+D81</f>
        <v>871549150</v>
      </c>
      <c r="E94" s="221">
        <f t="shared" si="6"/>
        <v>241054954.25</v>
      </c>
      <c r="F94" s="221">
        <f t="shared" si="6"/>
        <v>22735200</v>
      </c>
      <c r="G94" s="221">
        <f t="shared" si="6"/>
        <v>607758995.75</v>
      </c>
      <c r="H94" s="133"/>
      <c r="I94" s="223" t="s">
        <v>62</v>
      </c>
      <c r="J94" s="227">
        <f t="shared" ref="J94:K94" si="7">+J41+J51+J61+J71+J81</f>
        <v>117441</v>
      </c>
      <c r="K94" s="227">
        <f t="shared" si="7"/>
        <v>3131</v>
      </c>
    </row>
    <row r="95" spans="1:11" x14ac:dyDescent="0.25">
      <c r="C95" s="224" t="s">
        <v>172</v>
      </c>
      <c r="D95" s="221">
        <f t="shared" ref="D95:G95" si="8">+D42+D52+D62+D72+D82</f>
        <v>6100297400</v>
      </c>
      <c r="E95" s="221">
        <f t="shared" si="8"/>
        <v>715889542.5</v>
      </c>
      <c r="F95" s="221">
        <f t="shared" si="8"/>
        <v>104516000</v>
      </c>
      <c r="G95" s="221">
        <f t="shared" si="8"/>
        <v>5279891857.5</v>
      </c>
      <c r="H95" s="133"/>
      <c r="I95" s="224" t="s">
        <v>172</v>
      </c>
      <c r="J95" s="227">
        <f t="shared" ref="J95:K95" si="9">+J42+J52+J62+J72+J82</f>
        <v>696392</v>
      </c>
      <c r="K95" s="227">
        <f t="shared" si="9"/>
        <v>17804</v>
      </c>
    </row>
    <row r="96" spans="1:11" x14ac:dyDescent="0.25">
      <c r="C96" s="224" t="s">
        <v>173</v>
      </c>
      <c r="D96" s="221">
        <f t="shared" ref="D96:G96" si="10">+D43+D53+D63+D73+D83</f>
        <v>15978366050</v>
      </c>
      <c r="E96" s="221">
        <f t="shared" si="10"/>
        <v>1853775321.1999998</v>
      </c>
      <c r="F96" s="221">
        <f t="shared" si="10"/>
        <v>255756600</v>
      </c>
      <c r="G96" s="221">
        <f t="shared" si="10"/>
        <v>13868834128.799999</v>
      </c>
      <c r="H96" s="133"/>
      <c r="I96" s="224" t="s">
        <v>173</v>
      </c>
      <c r="J96" s="227">
        <f t="shared" ref="J96:K96" si="11">+J43+J53+J63+J73+J83</f>
        <v>1778920</v>
      </c>
      <c r="K96" s="227">
        <f t="shared" si="11"/>
        <v>91420</v>
      </c>
    </row>
    <row r="97" spans="3:11" x14ac:dyDescent="0.25">
      <c r="C97" s="224" t="s">
        <v>174</v>
      </c>
      <c r="D97" s="221">
        <f t="shared" ref="D97:G97" si="12">+D44+D54+D64+D74+D84</f>
        <v>8793014800</v>
      </c>
      <c r="E97" s="221">
        <f t="shared" si="12"/>
        <v>1026306003.8</v>
      </c>
      <c r="F97" s="221">
        <f t="shared" si="12"/>
        <v>183420800</v>
      </c>
      <c r="G97" s="221">
        <f t="shared" si="12"/>
        <v>7583287996.1999989</v>
      </c>
      <c r="H97" s="133"/>
      <c r="I97" s="224" t="s">
        <v>174</v>
      </c>
      <c r="J97" s="227">
        <f t="shared" ref="J97:K97" si="13">+J44+J54+J64+J74+J84</f>
        <v>1221023</v>
      </c>
      <c r="K97" s="227">
        <f t="shared" si="13"/>
        <v>31929</v>
      </c>
    </row>
    <row r="98" spans="3:11" x14ac:dyDescent="0.25">
      <c r="C98" s="224" t="s">
        <v>175</v>
      </c>
      <c r="D98" s="221">
        <f t="shared" ref="D98:G98" si="14">+D45+D55+D65+D75+D85</f>
        <v>11667781800</v>
      </c>
      <c r="E98" s="221">
        <f t="shared" si="14"/>
        <v>1374896150.0999999</v>
      </c>
      <c r="F98" s="221">
        <f t="shared" si="14"/>
        <v>261943600</v>
      </c>
      <c r="G98" s="221">
        <f t="shared" si="14"/>
        <v>10030942049.900002</v>
      </c>
      <c r="H98" s="133"/>
      <c r="I98" s="224" t="s">
        <v>175</v>
      </c>
      <c r="J98" s="227">
        <f t="shared" ref="J98:K98" si="15">+J45+J55+J65+J75+J85</f>
        <v>1613332</v>
      </c>
      <c r="K98" s="227">
        <f t="shared" si="15"/>
        <v>8233</v>
      </c>
    </row>
    <row r="99" spans="3:11" x14ac:dyDescent="0.25">
      <c r="C99" s="224" t="s">
        <v>176</v>
      </c>
      <c r="D99" s="221">
        <f t="shared" ref="D99:G99" si="16">+D46+D56+D66+D76+D86</f>
        <v>10017478050</v>
      </c>
      <c r="E99" s="221">
        <f t="shared" si="16"/>
        <v>1196146540.5999999</v>
      </c>
      <c r="F99" s="221">
        <f t="shared" si="16"/>
        <v>111316800</v>
      </c>
      <c r="G99" s="221">
        <f t="shared" si="16"/>
        <v>8710014709.3999996</v>
      </c>
      <c r="H99" s="133"/>
      <c r="I99" s="224" t="s">
        <v>176</v>
      </c>
      <c r="J99" s="227">
        <f t="shared" ref="J99:K99" si="17">+J46+J56+J66+J76+J86</f>
        <v>757786</v>
      </c>
      <c r="K99" s="227">
        <f t="shared" si="17"/>
        <v>3315</v>
      </c>
    </row>
    <row r="100" spans="3:11" x14ac:dyDescent="0.25">
      <c r="C100" s="224" t="s">
        <v>177</v>
      </c>
      <c r="D100" s="221">
        <f t="shared" ref="D100:G100" si="18">+D47+D57+D67+D77+D87</f>
        <v>1391555500</v>
      </c>
      <c r="E100" s="221">
        <f t="shared" si="18"/>
        <v>159838725.20000002</v>
      </c>
      <c r="F100" s="221">
        <f t="shared" si="18"/>
        <v>16255200</v>
      </c>
      <c r="G100" s="221">
        <f t="shared" si="18"/>
        <v>1215461574.8</v>
      </c>
      <c r="H100" s="133"/>
      <c r="I100" s="224" t="s">
        <v>177</v>
      </c>
      <c r="J100" s="227">
        <f t="shared" ref="J100:K100" si="19">+J47+J57+J67+J77+J87</f>
        <v>137057</v>
      </c>
      <c r="K100" s="227">
        <f t="shared" si="19"/>
        <v>14013</v>
      </c>
    </row>
    <row r="101" spans="3:11" x14ac:dyDescent="0.25">
      <c r="C101" s="224" t="s">
        <v>178</v>
      </c>
      <c r="D101" s="221">
        <f t="shared" ref="D101:G101" si="20">+D48+D58+D68+D78+D88</f>
        <v>3326280150</v>
      </c>
      <c r="E101" s="221">
        <f t="shared" si="20"/>
        <v>392503526.80000001</v>
      </c>
      <c r="F101" s="221">
        <f t="shared" si="20"/>
        <v>64599800</v>
      </c>
      <c r="G101" s="221">
        <f t="shared" si="20"/>
        <v>2869176823.1999993</v>
      </c>
      <c r="H101" s="133"/>
      <c r="I101" s="224" t="s">
        <v>178</v>
      </c>
      <c r="J101" s="227">
        <f t="shared" ref="J101:K101" si="21">+J48+J58+J68+J78+J88</f>
        <v>438752</v>
      </c>
      <c r="K101" s="227">
        <f t="shared" si="21"/>
        <v>11405</v>
      </c>
    </row>
    <row r="102" spans="3:11" x14ac:dyDescent="0.25">
      <c r="C102" s="224" t="s">
        <v>195</v>
      </c>
      <c r="D102" s="221">
        <f t="shared" ref="D102:G102" si="22">+D49+D59+D69+D79+D89</f>
        <v>9418879300</v>
      </c>
      <c r="E102" s="221">
        <f t="shared" si="22"/>
        <v>1126915216.9000001</v>
      </c>
      <c r="F102" s="221">
        <f t="shared" si="22"/>
        <v>101033400</v>
      </c>
      <c r="G102" s="221">
        <f t="shared" si="22"/>
        <v>8190930683.1000004</v>
      </c>
      <c r="H102" s="133"/>
      <c r="I102" s="224" t="s">
        <v>195</v>
      </c>
      <c r="J102" s="227">
        <f t="shared" ref="J102:K102" si="23">+J49+J59+J69+J79+J89</f>
        <v>768045</v>
      </c>
      <c r="K102" s="227">
        <f t="shared" si="23"/>
        <v>0</v>
      </c>
    </row>
    <row r="103" spans="3:11" x14ac:dyDescent="0.25">
      <c r="C103" s="225" t="s">
        <v>118</v>
      </c>
      <c r="D103" s="226">
        <f>+SUM(D93:D102)</f>
        <v>68744662800</v>
      </c>
      <c r="E103" s="226">
        <f t="shared" ref="E103:G103" si="24">+SUM(E93:E102)</f>
        <v>8418510693.6700001</v>
      </c>
      <c r="F103" s="226">
        <f t="shared" si="24"/>
        <v>1150783600</v>
      </c>
      <c r="G103" s="226">
        <f t="shared" si="24"/>
        <v>59175368506.330002</v>
      </c>
      <c r="I103" s="225" t="s">
        <v>118</v>
      </c>
      <c r="J103" s="229">
        <f>+SUM(J93:J102)</f>
        <v>7655751</v>
      </c>
      <c r="K103" s="229">
        <f>+SUM(K93:K102)</f>
        <v>183283</v>
      </c>
    </row>
    <row r="557" spans="30:30" x14ac:dyDescent="0.25">
      <c r="AD557">
        <f>+AD2+AD48+AD94+AD140+AD186+AD232+AD278+AD324+AD370+AD416+AD462+AD508</f>
        <v>0</v>
      </c>
    </row>
    <row r="558" spans="30:30" x14ac:dyDescent="0.25">
      <c r="AD558">
        <f t="shared" ref="AD558:AD602" si="25">+AD3+AD49+AD95+AD141+AD187+AD233+AD279+AD325+AD371+AD417+AD463+AD509</f>
        <v>0</v>
      </c>
    </row>
    <row r="559" spans="30:30" x14ac:dyDescent="0.25">
      <c r="AD559">
        <f t="shared" si="25"/>
        <v>0</v>
      </c>
    </row>
    <row r="560" spans="30:30" x14ac:dyDescent="0.25">
      <c r="AD560">
        <f t="shared" si="25"/>
        <v>0</v>
      </c>
    </row>
    <row r="561" spans="30:30" x14ac:dyDescent="0.25">
      <c r="AD561">
        <f t="shared" si="25"/>
        <v>0</v>
      </c>
    </row>
    <row r="562" spans="30:30" x14ac:dyDescent="0.25">
      <c r="AD562">
        <f t="shared" si="25"/>
        <v>0</v>
      </c>
    </row>
    <row r="563" spans="30:30" x14ac:dyDescent="0.25">
      <c r="AD563">
        <f t="shared" si="25"/>
        <v>0</v>
      </c>
    </row>
    <row r="564" spans="30:30" x14ac:dyDescent="0.25">
      <c r="AD564">
        <f t="shared" si="25"/>
        <v>0</v>
      </c>
    </row>
    <row r="565" spans="30:30" x14ac:dyDescent="0.25">
      <c r="AD565">
        <f t="shared" si="25"/>
        <v>0</v>
      </c>
    </row>
    <row r="566" spans="30:30" x14ac:dyDescent="0.25">
      <c r="AD566">
        <f t="shared" si="25"/>
        <v>0</v>
      </c>
    </row>
    <row r="567" spans="30:30" x14ac:dyDescent="0.25">
      <c r="AD567">
        <f t="shared" si="25"/>
        <v>0</v>
      </c>
    </row>
    <row r="568" spans="30:30" x14ac:dyDescent="0.25">
      <c r="AD568">
        <f t="shared" si="25"/>
        <v>0</v>
      </c>
    </row>
    <row r="569" spans="30:30" x14ac:dyDescent="0.25">
      <c r="AD569">
        <f t="shared" si="25"/>
        <v>0</v>
      </c>
    </row>
    <row r="570" spans="30:30" x14ac:dyDescent="0.25">
      <c r="AD570">
        <f t="shared" si="25"/>
        <v>0</v>
      </c>
    </row>
    <row r="571" spans="30:30" x14ac:dyDescent="0.25">
      <c r="AD571">
        <f t="shared" si="25"/>
        <v>0</v>
      </c>
    </row>
    <row r="572" spans="30:30" x14ac:dyDescent="0.25">
      <c r="AD572">
        <f t="shared" si="25"/>
        <v>0</v>
      </c>
    </row>
    <row r="573" spans="30:30" x14ac:dyDescent="0.25">
      <c r="AD573">
        <f t="shared" si="25"/>
        <v>0</v>
      </c>
    </row>
    <row r="574" spans="30:30" x14ac:dyDescent="0.25">
      <c r="AD574">
        <f t="shared" si="25"/>
        <v>0</v>
      </c>
    </row>
    <row r="575" spans="30:30" x14ac:dyDescent="0.25">
      <c r="AD575">
        <f t="shared" si="25"/>
        <v>0</v>
      </c>
    </row>
    <row r="576" spans="30:30" x14ac:dyDescent="0.25">
      <c r="AD576">
        <f t="shared" si="25"/>
        <v>0</v>
      </c>
    </row>
    <row r="577" spans="30:30" x14ac:dyDescent="0.25">
      <c r="AD577">
        <f t="shared" si="25"/>
        <v>0</v>
      </c>
    </row>
    <row r="578" spans="30:30" x14ac:dyDescent="0.25">
      <c r="AD578">
        <f t="shared" si="25"/>
        <v>0</v>
      </c>
    </row>
    <row r="579" spans="30:30" x14ac:dyDescent="0.25">
      <c r="AD579">
        <f t="shared" si="25"/>
        <v>0</v>
      </c>
    </row>
    <row r="580" spans="30:30" x14ac:dyDescent="0.25">
      <c r="AD580">
        <f t="shared" si="25"/>
        <v>0</v>
      </c>
    </row>
    <row r="581" spans="30:30" x14ac:dyDescent="0.25">
      <c r="AD581">
        <f t="shared" si="25"/>
        <v>0</v>
      </c>
    </row>
    <row r="582" spans="30:30" x14ac:dyDescent="0.25">
      <c r="AD582">
        <f t="shared" si="25"/>
        <v>0</v>
      </c>
    </row>
    <row r="583" spans="30:30" x14ac:dyDescent="0.25">
      <c r="AD583">
        <f t="shared" si="25"/>
        <v>0</v>
      </c>
    </row>
    <row r="584" spans="30:30" x14ac:dyDescent="0.25">
      <c r="AD584">
        <f t="shared" si="25"/>
        <v>0</v>
      </c>
    </row>
    <row r="585" spans="30:30" x14ac:dyDescent="0.25">
      <c r="AD585">
        <f t="shared" si="25"/>
        <v>0</v>
      </c>
    </row>
    <row r="586" spans="30:30" x14ac:dyDescent="0.25">
      <c r="AD586">
        <f t="shared" si="25"/>
        <v>0</v>
      </c>
    </row>
    <row r="587" spans="30:30" x14ac:dyDescent="0.25">
      <c r="AD587">
        <f t="shared" si="25"/>
        <v>0</v>
      </c>
    </row>
    <row r="588" spans="30:30" x14ac:dyDescent="0.25">
      <c r="AD588">
        <f t="shared" si="25"/>
        <v>0</v>
      </c>
    </row>
    <row r="589" spans="30:30" x14ac:dyDescent="0.25">
      <c r="AD589">
        <f t="shared" si="25"/>
        <v>0</v>
      </c>
    </row>
    <row r="590" spans="30:30" x14ac:dyDescent="0.25">
      <c r="AD590">
        <f t="shared" si="25"/>
        <v>0</v>
      </c>
    </row>
    <row r="591" spans="30:30" x14ac:dyDescent="0.25">
      <c r="AD591">
        <f t="shared" si="25"/>
        <v>0</v>
      </c>
    </row>
    <row r="592" spans="30:30" x14ac:dyDescent="0.25">
      <c r="AD592">
        <f t="shared" si="25"/>
        <v>0</v>
      </c>
    </row>
    <row r="593" spans="6:30" x14ac:dyDescent="0.25">
      <c r="AD593">
        <f t="shared" si="25"/>
        <v>0</v>
      </c>
    </row>
    <row r="594" spans="6:30" x14ac:dyDescent="0.25">
      <c r="AD594">
        <f t="shared" si="25"/>
        <v>0</v>
      </c>
    </row>
    <row r="595" spans="6:30" x14ac:dyDescent="0.25">
      <c r="AD595">
        <f t="shared" si="25"/>
        <v>0</v>
      </c>
    </row>
    <row r="596" spans="6:30" x14ac:dyDescent="0.25">
      <c r="AD596">
        <f t="shared" si="25"/>
        <v>0</v>
      </c>
    </row>
    <row r="597" spans="6:30" x14ac:dyDescent="0.25">
      <c r="AD597">
        <f t="shared" si="25"/>
        <v>0</v>
      </c>
    </row>
    <row r="598" spans="6:30" x14ac:dyDescent="0.25">
      <c r="AD598">
        <f t="shared" si="25"/>
        <v>0</v>
      </c>
    </row>
    <row r="599" spans="6:30" x14ac:dyDescent="0.25">
      <c r="AD599">
        <f t="shared" si="25"/>
        <v>0</v>
      </c>
    </row>
    <row r="600" spans="6:30" x14ac:dyDescent="0.25">
      <c r="AD600">
        <f t="shared" si="25"/>
        <v>0</v>
      </c>
    </row>
    <row r="601" spans="6:30" x14ac:dyDescent="0.25">
      <c r="AD601">
        <f t="shared" si="25"/>
        <v>0</v>
      </c>
    </row>
    <row r="602" spans="6:30" x14ac:dyDescent="0.25">
      <c r="AD602">
        <f t="shared" si="25"/>
        <v>0</v>
      </c>
    </row>
    <row r="603" spans="6:30" x14ac:dyDescent="0.25">
      <c r="F603">
        <f t="shared" ref="F603:Y603" si="26">+SUM(F557:F602)</f>
        <v>0</v>
      </c>
      <c r="G603">
        <f t="shared" si="26"/>
        <v>0</v>
      </c>
      <c r="H603">
        <f t="shared" si="26"/>
        <v>0</v>
      </c>
      <c r="I603">
        <f t="shared" si="26"/>
        <v>0</v>
      </c>
      <c r="J603">
        <f t="shared" si="26"/>
        <v>0</v>
      </c>
      <c r="K603">
        <f t="shared" si="26"/>
        <v>0</v>
      </c>
      <c r="L603">
        <f t="shared" si="26"/>
        <v>0</v>
      </c>
      <c r="M603">
        <f t="shared" si="26"/>
        <v>0</v>
      </c>
      <c r="N603">
        <f t="shared" si="26"/>
        <v>0</v>
      </c>
      <c r="O603">
        <f t="shared" si="26"/>
        <v>0</v>
      </c>
      <c r="P603">
        <f t="shared" si="26"/>
        <v>0</v>
      </c>
      <c r="Q603">
        <f t="shared" si="26"/>
        <v>0</v>
      </c>
      <c r="R603">
        <f t="shared" si="26"/>
        <v>0</v>
      </c>
      <c r="S603">
        <f t="shared" si="26"/>
        <v>0</v>
      </c>
      <c r="T603">
        <f t="shared" si="26"/>
        <v>0</v>
      </c>
      <c r="U603">
        <f t="shared" si="26"/>
        <v>0</v>
      </c>
      <c r="V603">
        <f t="shared" si="26"/>
        <v>0</v>
      </c>
      <c r="W603">
        <f t="shared" si="26"/>
        <v>0</v>
      </c>
      <c r="X603">
        <f t="shared" si="26"/>
        <v>0</v>
      </c>
      <c r="Y603">
        <f t="shared" si="26"/>
        <v>0</v>
      </c>
      <c r="Z603">
        <f>+SUM(Z557:Z602)</f>
        <v>0</v>
      </c>
      <c r="AA603">
        <f t="shared" ref="AA603:AC603" si="27">+SUM(AA557:AA602)</f>
        <v>0</v>
      </c>
      <c r="AB603">
        <f t="shared" si="27"/>
        <v>0</v>
      </c>
      <c r="AC603">
        <f t="shared" si="27"/>
        <v>0</v>
      </c>
      <c r="AD603">
        <f>+SUM(AD557:AD602)</f>
        <v>0</v>
      </c>
    </row>
  </sheetData>
  <mergeCells count="6">
    <mergeCell ref="I91:J91"/>
    <mergeCell ref="C14:D14"/>
    <mergeCell ref="C3:H3"/>
    <mergeCell ref="C30:D30"/>
    <mergeCell ref="C18:H18"/>
    <mergeCell ref="C91:D91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S71"/>
  <sheetViews>
    <sheetView topLeftCell="C1" zoomScale="85" zoomScaleNormal="85" workbookViewId="0">
      <selection activeCell="G21" sqref="G21"/>
    </sheetView>
  </sheetViews>
  <sheetFormatPr baseColWidth="10" defaultRowHeight="15" x14ac:dyDescent="0.25"/>
  <cols>
    <col min="1" max="1" width="18.28515625" customWidth="1"/>
    <col min="2" max="2" width="17.42578125" bestFit="1" customWidth="1"/>
    <col min="3" max="3" width="13.5703125" customWidth="1"/>
    <col min="4" max="4" width="17.85546875" bestFit="1" customWidth="1"/>
    <col min="5" max="5" width="16.7109375" bestFit="1" customWidth="1"/>
    <col min="6" max="6" width="15.5703125" bestFit="1" customWidth="1"/>
    <col min="7" max="7" width="17.85546875" bestFit="1" customWidth="1"/>
    <col min="10" max="10" width="17" bestFit="1" customWidth="1"/>
    <col min="11" max="11" width="13.42578125" bestFit="1" customWidth="1"/>
    <col min="12" max="12" width="8" bestFit="1" customWidth="1"/>
    <col min="13" max="13" width="16.7109375" customWidth="1"/>
    <col min="14" max="14" width="17.85546875" bestFit="1" customWidth="1"/>
    <col min="15" max="15" width="16.7109375" bestFit="1" customWidth="1"/>
    <col min="16" max="16" width="15.28515625" bestFit="1" customWidth="1"/>
    <col min="17" max="17" width="16.7109375" bestFit="1" customWidth="1"/>
    <col min="18" max="18" width="14.7109375" bestFit="1" customWidth="1"/>
    <col min="19" max="19" width="17.85546875" bestFit="1" customWidth="1"/>
  </cols>
  <sheetData>
    <row r="3" spans="1:19" ht="30" x14ac:dyDescent="0.25">
      <c r="A3" s="210" t="s">
        <v>68</v>
      </c>
      <c r="B3" s="210" t="s">
        <v>69</v>
      </c>
      <c r="C3" s="211" t="s">
        <v>79</v>
      </c>
      <c r="D3" s="212" t="s">
        <v>80</v>
      </c>
      <c r="E3" s="213" t="s">
        <v>122</v>
      </c>
      <c r="F3" s="213" t="s">
        <v>123</v>
      </c>
      <c r="G3" s="213" t="s">
        <v>140</v>
      </c>
    </row>
    <row r="4" spans="1:19" x14ac:dyDescent="0.25">
      <c r="A4" s="214" t="s">
        <v>6</v>
      </c>
      <c r="B4" s="214" t="s">
        <v>37</v>
      </c>
      <c r="C4" s="215">
        <v>363534</v>
      </c>
      <c r="D4" s="221">
        <v>4037014950</v>
      </c>
      <c r="E4" s="221">
        <v>1143852399.29</v>
      </c>
      <c r="F4" s="221">
        <v>93898200</v>
      </c>
      <c r="G4" s="221">
        <v>2799264350.71</v>
      </c>
      <c r="N4" s="301" t="s">
        <v>241</v>
      </c>
      <c r="O4" s="301"/>
      <c r="P4" s="301"/>
      <c r="Q4" s="301"/>
      <c r="R4" s="301"/>
    </row>
    <row r="5" spans="1:19" x14ac:dyDescent="0.25">
      <c r="A5" s="214" t="s">
        <v>6</v>
      </c>
      <c r="B5" s="214" t="s">
        <v>61</v>
      </c>
      <c r="C5" s="215">
        <v>296623</v>
      </c>
      <c r="D5" s="221">
        <v>3480911900</v>
      </c>
      <c r="E5" s="221">
        <v>987575920.73000002</v>
      </c>
      <c r="F5" s="221">
        <v>76439400</v>
      </c>
      <c r="G5" s="221">
        <v>2416896579.2699995</v>
      </c>
      <c r="M5" s="271" t="s">
        <v>240</v>
      </c>
      <c r="N5" s="272" t="s">
        <v>238</v>
      </c>
      <c r="O5" s="273" t="s">
        <v>243</v>
      </c>
      <c r="P5" s="273" t="s">
        <v>244</v>
      </c>
      <c r="Q5" s="273" t="s">
        <v>97</v>
      </c>
      <c r="R5" s="273" t="s">
        <v>239</v>
      </c>
      <c r="S5" s="273" t="s">
        <v>118</v>
      </c>
    </row>
    <row r="6" spans="1:19" x14ac:dyDescent="0.25">
      <c r="A6" s="216" t="s">
        <v>6</v>
      </c>
      <c r="B6" s="217" t="s">
        <v>168</v>
      </c>
      <c r="C6" s="215">
        <v>517766</v>
      </c>
      <c r="D6" s="221">
        <v>9926482600</v>
      </c>
      <c r="E6" s="221">
        <v>1190018483.5</v>
      </c>
      <c r="F6" s="221">
        <v>89263200</v>
      </c>
      <c r="G6" s="221">
        <v>8736464116.5</v>
      </c>
      <c r="M6" s="259" t="s">
        <v>236</v>
      </c>
      <c r="N6" s="260">
        <v>50832890633.330009</v>
      </c>
      <c r="O6" s="234">
        <v>0</v>
      </c>
      <c r="P6" s="221">
        <v>0</v>
      </c>
      <c r="Q6" s="221">
        <v>15563985526.790003</v>
      </c>
      <c r="R6" s="261">
        <v>2668620129</v>
      </c>
      <c r="S6" s="274">
        <f>+SUM(N6:R6)</f>
        <v>69065496289.12001</v>
      </c>
    </row>
    <row r="7" spans="1:19" x14ac:dyDescent="0.25">
      <c r="A7" s="216" t="s">
        <v>6</v>
      </c>
      <c r="B7" s="217" t="s">
        <v>169</v>
      </c>
      <c r="C7" s="215">
        <v>425974</v>
      </c>
      <c r="D7" s="221">
        <v>8862093500</v>
      </c>
      <c r="E7" s="221">
        <v>1063142578.3</v>
      </c>
      <c r="F7" s="221">
        <v>73969400</v>
      </c>
      <c r="G7" s="221">
        <v>7798950921.7000008</v>
      </c>
      <c r="M7" s="262" t="s">
        <v>237</v>
      </c>
      <c r="N7" s="234">
        <v>177725842643.60004</v>
      </c>
      <c r="O7" s="221">
        <v>39745045119.599998</v>
      </c>
      <c r="P7" s="261">
        <v>14681935466.599998</v>
      </c>
      <c r="Q7" s="221">
        <v>0</v>
      </c>
      <c r="R7" s="261">
        <v>9843907643</v>
      </c>
      <c r="S7" s="274">
        <f>+SUM(N7:R7)</f>
        <v>241996730872.80005</v>
      </c>
    </row>
    <row r="8" spans="1:19" x14ac:dyDescent="0.25">
      <c r="A8" s="214" t="s">
        <v>9</v>
      </c>
      <c r="B8" s="214" t="s">
        <v>10</v>
      </c>
      <c r="C8" s="215">
        <v>330199</v>
      </c>
      <c r="D8" s="221">
        <v>3170729450</v>
      </c>
      <c r="E8" s="221">
        <v>729056164.38</v>
      </c>
      <c r="F8" s="221">
        <v>93042300</v>
      </c>
      <c r="G8" s="221">
        <v>2348630985.6199999</v>
      </c>
      <c r="M8" s="264"/>
      <c r="N8" s="265"/>
      <c r="O8" s="266"/>
      <c r="P8" s="267"/>
      <c r="Q8" s="266"/>
      <c r="R8" s="267"/>
    </row>
    <row r="9" spans="1:19" x14ac:dyDescent="0.25">
      <c r="A9" s="214" t="s">
        <v>9</v>
      </c>
      <c r="B9" s="214" t="s">
        <v>25</v>
      </c>
      <c r="C9" s="215">
        <v>295545</v>
      </c>
      <c r="D9" s="221">
        <v>2600403200</v>
      </c>
      <c r="E9" s="221">
        <v>731980959.91999996</v>
      </c>
      <c r="F9" s="221">
        <v>76615200</v>
      </c>
      <c r="G9" s="221">
        <v>1791807040.0800002</v>
      </c>
      <c r="M9" s="264"/>
      <c r="N9" s="265"/>
      <c r="O9" s="266"/>
      <c r="P9" s="267"/>
      <c r="Q9" s="266"/>
      <c r="R9" s="267"/>
    </row>
    <row r="10" spans="1:19" x14ac:dyDescent="0.25">
      <c r="A10" s="214" t="s">
        <v>9</v>
      </c>
      <c r="B10" s="214" t="s">
        <v>52</v>
      </c>
      <c r="C10" s="215">
        <v>350263</v>
      </c>
      <c r="D10" s="221">
        <v>2921593750</v>
      </c>
      <c r="E10" s="221">
        <v>819894453.43999994</v>
      </c>
      <c r="F10" s="221">
        <v>98375400</v>
      </c>
      <c r="G10" s="221">
        <v>2003323896.5599999</v>
      </c>
      <c r="M10" s="264"/>
      <c r="N10" s="265"/>
      <c r="O10" s="266"/>
      <c r="P10" s="267"/>
      <c r="Q10" s="266"/>
      <c r="R10" s="267"/>
    </row>
    <row r="11" spans="1:19" x14ac:dyDescent="0.25">
      <c r="A11" s="214" t="s">
        <v>9</v>
      </c>
      <c r="B11" s="214" t="s">
        <v>149</v>
      </c>
      <c r="C11" s="215">
        <v>282732</v>
      </c>
      <c r="D11" s="221">
        <v>2768779150</v>
      </c>
      <c r="E11" s="221">
        <v>324854229.69999999</v>
      </c>
      <c r="F11" s="221">
        <v>76086300</v>
      </c>
      <c r="G11" s="221">
        <v>2443924920.2999997</v>
      </c>
      <c r="N11" s="300" t="s">
        <v>242</v>
      </c>
      <c r="O11" s="300"/>
      <c r="P11" s="300"/>
      <c r="Q11" s="300"/>
      <c r="R11" s="300"/>
    </row>
    <row r="12" spans="1:19" x14ac:dyDescent="0.25">
      <c r="A12" s="214" t="s">
        <v>53</v>
      </c>
      <c r="B12" s="214" t="s">
        <v>54</v>
      </c>
      <c r="C12" s="215">
        <v>106166</v>
      </c>
      <c r="D12" s="221">
        <v>1034608800</v>
      </c>
      <c r="E12" s="221">
        <v>292144831.28999996</v>
      </c>
      <c r="F12" s="221">
        <v>28602600</v>
      </c>
      <c r="G12" s="221">
        <v>713861368.70999992</v>
      </c>
      <c r="M12" s="268" t="s">
        <v>240</v>
      </c>
      <c r="N12" s="269" t="s">
        <v>238</v>
      </c>
      <c r="O12" s="270" t="s">
        <v>243</v>
      </c>
      <c r="P12" s="270" t="s">
        <v>244</v>
      </c>
      <c r="Q12" s="270" t="s">
        <v>97</v>
      </c>
      <c r="R12" s="270" t="s">
        <v>239</v>
      </c>
      <c r="S12" s="270" t="s">
        <v>118</v>
      </c>
    </row>
    <row r="13" spans="1:19" x14ac:dyDescent="0.25">
      <c r="A13" s="214" t="s">
        <v>26</v>
      </c>
      <c r="B13" s="214" t="s">
        <v>27</v>
      </c>
      <c r="C13" s="215">
        <v>330331</v>
      </c>
      <c r="D13" s="221">
        <v>3426050400</v>
      </c>
      <c r="E13" s="221">
        <v>968722286.27999997</v>
      </c>
      <c r="F13" s="221">
        <v>89829900</v>
      </c>
      <c r="G13" s="221">
        <v>2367498213.7200003</v>
      </c>
      <c r="M13" s="259" t="s">
        <v>236</v>
      </c>
      <c r="N13" s="215">
        <v>4853846</v>
      </c>
      <c r="O13" s="233">
        <v>0</v>
      </c>
      <c r="P13" s="215">
        <v>0</v>
      </c>
      <c r="Q13" s="215">
        <v>1458509</v>
      </c>
      <c r="R13" s="215">
        <v>264133</v>
      </c>
      <c r="S13" s="275">
        <f>+SUM(N13:R13)</f>
        <v>6576488</v>
      </c>
    </row>
    <row r="14" spans="1:19" x14ac:dyDescent="0.25">
      <c r="A14" s="216" t="s">
        <v>26</v>
      </c>
      <c r="B14" s="218" t="s">
        <v>179</v>
      </c>
      <c r="C14" s="215">
        <v>1028054</v>
      </c>
      <c r="D14" s="221">
        <v>10024937850</v>
      </c>
      <c r="E14" s="221">
        <v>1177550631.3999999</v>
      </c>
      <c r="F14" s="221">
        <v>178951400</v>
      </c>
      <c r="G14" s="221">
        <v>8847387218.6000004</v>
      </c>
      <c r="M14" s="262" t="s">
        <v>237</v>
      </c>
      <c r="N14" s="233">
        <v>15582446</v>
      </c>
      <c r="O14" s="215">
        <v>3520463</v>
      </c>
      <c r="P14" s="215">
        <v>1214039</v>
      </c>
      <c r="Q14" s="215">
        <v>0</v>
      </c>
      <c r="R14" s="215">
        <v>962876</v>
      </c>
      <c r="S14" s="275">
        <f>+SUM(N14:R14)</f>
        <v>21279824</v>
      </c>
    </row>
    <row r="15" spans="1:19" x14ac:dyDescent="0.25">
      <c r="A15" s="216" t="s">
        <v>26</v>
      </c>
      <c r="B15" s="218" t="s">
        <v>180</v>
      </c>
      <c r="C15" s="215">
        <v>675738</v>
      </c>
      <c r="D15" s="221">
        <v>7337658850</v>
      </c>
      <c r="E15" s="221">
        <v>872699940.20000005</v>
      </c>
      <c r="F15" s="221">
        <v>120404000</v>
      </c>
      <c r="G15" s="221">
        <v>6464958909.7999992</v>
      </c>
    </row>
    <row r="16" spans="1:19" x14ac:dyDescent="0.25">
      <c r="A16" s="216" t="s">
        <v>165</v>
      </c>
      <c r="B16" s="217" t="s">
        <v>161</v>
      </c>
      <c r="C16" s="215">
        <v>787715</v>
      </c>
      <c r="D16" s="221">
        <v>11127009400</v>
      </c>
      <c r="E16" s="221">
        <v>1328694284.5</v>
      </c>
      <c r="F16" s="221">
        <v>130697400</v>
      </c>
      <c r="G16" s="221">
        <v>9798315115.5</v>
      </c>
    </row>
    <row r="17" spans="1:7" x14ac:dyDescent="0.25">
      <c r="A17" s="216" t="s">
        <v>165</v>
      </c>
      <c r="B17" s="217" t="s">
        <v>162</v>
      </c>
      <c r="C17" s="215">
        <v>688514</v>
      </c>
      <c r="D17" s="221">
        <v>9903922400</v>
      </c>
      <c r="E17" s="221">
        <v>1182726878.3000002</v>
      </c>
      <c r="F17" s="221">
        <v>114369600</v>
      </c>
      <c r="G17" s="221">
        <v>8721195521.7000008</v>
      </c>
    </row>
    <row r="18" spans="1:7" x14ac:dyDescent="0.25">
      <c r="A18" s="216" t="s">
        <v>165</v>
      </c>
      <c r="B18" s="217" t="s">
        <v>163</v>
      </c>
      <c r="C18" s="215">
        <v>121853</v>
      </c>
      <c r="D18" s="221">
        <v>68807250</v>
      </c>
      <c r="E18" s="221">
        <v>5640076.2000000002</v>
      </c>
      <c r="F18" s="221">
        <v>21748600</v>
      </c>
      <c r="G18" s="221">
        <v>63167173.799999997</v>
      </c>
    </row>
    <row r="19" spans="1:7" x14ac:dyDescent="0.25">
      <c r="A19" s="216" t="s">
        <v>165</v>
      </c>
      <c r="B19" s="217" t="s">
        <v>164</v>
      </c>
      <c r="C19" s="215">
        <v>200134</v>
      </c>
      <c r="D19" s="221">
        <v>1887863250</v>
      </c>
      <c r="E19" s="221">
        <v>224028934.80000004</v>
      </c>
      <c r="F19" s="221">
        <v>34654400</v>
      </c>
      <c r="G19" s="221">
        <v>1663834315.1999998</v>
      </c>
    </row>
    <row r="20" spans="1:7" x14ac:dyDescent="0.25">
      <c r="A20" s="216" t="s">
        <v>165</v>
      </c>
      <c r="B20" s="217" t="s">
        <v>166</v>
      </c>
      <c r="C20" s="215">
        <v>363371</v>
      </c>
      <c r="D20" s="221">
        <v>1898787400</v>
      </c>
      <c r="E20" s="221">
        <v>221657213.80000001</v>
      </c>
      <c r="F20" s="221">
        <v>65887000</v>
      </c>
      <c r="G20" s="221">
        <v>1677130186.1999998</v>
      </c>
    </row>
    <row r="21" spans="1:7" x14ac:dyDescent="0.25">
      <c r="A21" s="216" t="s">
        <v>165</v>
      </c>
      <c r="B21" s="217" t="s">
        <v>167</v>
      </c>
      <c r="C21" s="215">
        <v>155706</v>
      </c>
      <c r="D21" s="221">
        <v>1632868600</v>
      </c>
      <c r="E21" s="221">
        <v>194175100.89999998</v>
      </c>
      <c r="F21" s="221">
        <v>27350600</v>
      </c>
      <c r="G21" s="221">
        <v>1438693499.0999999</v>
      </c>
    </row>
    <row r="22" spans="1:7" x14ac:dyDescent="0.25">
      <c r="A22" s="216" t="s">
        <v>165</v>
      </c>
      <c r="B22" s="217" t="s">
        <v>56</v>
      </c>
      <c r="C22" s="215">
        <v>406046</v>
      </c>
      <c r="D22" s="221">
        <v>585260000</v>
      </c>
      <c r="E22" s="221">
        <v>69378943.700000003</v>
      </c>
      <c r="F22" s="221">
        <v>9243000</v>
      </c>
      <c r="G22" s="221">
        <v>515881056.29999995</v>
      </c>
    </row>
    <row r="23" spans="1:7" x14ac:dyDescent="0.25">
      <c r="A23" s="214" t="s">
        <v>18</v>
      </c>
      <c r="B23" s="214" t="s">
        <v>19</v>
      </c>
      <c r="C23" s="215">
        <v>232528</v>
      </c>
      <c r="D23" s="221">
        <v>5616778600</v>
      </c>
      <c r="E23" s="221">
        <v>1317328381.1599998</v>
      </c>
      <c r="F23" s="221">
        <v>58900200</v>
      </c>
      <c r="G23" s="221">
        <v>4240550018.8400002</v>
      </c>
    </row>
    <row r="24" spans="1:7" x14ac:dyDescent="0.25">
      <c r="A24" s="214" t="s">
        <v>12</v>
      </c>
      <c r="B24" s="214" t="s">
        <v>13</v>
      </c>
      <c r="C24" s="215">
        <v>208493</v>
      </c>
      <c r="D24" s="221">
        <v>2649518150</v>
      </c>
      <c r="E24" s="221">
        <v>611936254.55999994</v>
      </c>
      <c r="F24" s="221">
        <v>57976500</v>
      </c>
      <c r="G24" s="221">
        <v>1979605395.4400001</v>
      </c>
    </row>
    <row r="25" spans="1:7" x14ac:dyDescent="0.25">
      <c r="A25" s="214" t="s">
        <v>12</v>
      </c>
      <c r="B25" s="214" t="s">
        <v>148</v>
      </c>
      <c r="C25" s="215">
        <v>858838</v>
      </c>
      <c r="D25" s="221">
        <v>8196148950</v>
      </c>
      <c r="E25" s="221">
        <v>962913402.00000012</v>
      </c>
      <c r="F25" s="221">
        <v>222751500</v>
      </c>
      <c r="G25" s="221">
        <v>7233235548</v>
      </c>
    </row>
    <row r="26" spans="1:7" x14ac:dyDescent="0.25">
      <c r="A26" s="214" t="s">
        <v>137</v>
      </c>
      <c r="B26" s="214" t="s">
        <v>139</v>
      </c>
      <c r="C26" s="215">
        <v>216967</v>
      </c>
      <c r="D26" s="221">
        <v>2090022500</v>
      </c>
      <c r="E26" s="221">
        <v>480863534.31</v>
      </c>
      <c r="F26" s="221">
        <v>59261100</v>
      </c>
      <c r="G26" s="221">
        <v>1549897865.6900001</v>
      </c>
    </row>
    <row r="27" spans="1:7" x14ac:dyDescent="0.25">
      <c r="A27" s="214" t="s">
        <v>137</v>
      </c>
      <c r="B27" s="214" t="s">
        <v>138</v>
      </c>
      <c r="C27" s="215">
        <v>47037</v>
      </c>
      <c r="D27" s="221">
        <v>1223327200</v>
      </c>
      <c r="E27" s="221">
        <v>286998781.80000001</v>
      </c>
      <c r="F27" s="221">
        <v>11805900</v>
      </c>
      <c r="G27" s="221">
        <v>924522518.20000005</v>
      </c>
    </row>
    <row r="28" spans="1:7" x14ac:dyDescent="0.25">
      <c r="A28" s="214" t="s">
        <v>0</v>
      </c>
      <c r="B28" s="214" t="s">
        <v>203</v>
      </c>
      <c r="C28" s="215">
        <v>1021521</v>
      </c>
      <c r="D28" s="221">
        <v>14768550707</v>
      </c>
      <c r="E28" s="221">
        <v>1762335814.8</v>
      </c>
      <c r="F28" s="221">
        <v>180385600</v>
      </c>
      <c r="G28" s="221">
        <v>14588165107</v>
      </c>
    </row>
    <row r="29" spans="1:7" x14ac:dyDescent="0.25">
      <c r="A29" s="214" t="s">
        <v>42</v>
      </c>
      <c r="B29" s="214" t="s">
        <v>47</v>
      </c>
      <c r="C29" s="215">
        <v>324963</v>
      </c>
      <c r="D29" s="221">
        <v>3979970700</v>
      </c>
      <c r="E29" s="221">
        <v>1129914250.3499999</v>
      </c>
      <c r="F29" s="221">
        <v>85493700</v>
      </c>
      <c r="G29" s="221">
        <v>2764562749.6500001</v>
      </c>
    </row>
    <row r="30" spans="1:7" x14ac:dyDescent="0.25">
      <c r="A30" s="214" t="s">
        <v>42</v>
      </c>
      <c r="B30" s="214" t="s">
        <v>150</v>
      </c>
      <c r="C30" s="215">
        <v>344192</v>
      </c>
      <c r="D30" s="221">
        <v>3666306750</v>
      </c>
      <c r="E30" s="221">
        <v>431376942.69999993</v>
      </c>
      <c r="F30" s="221">
        <v>93237900</v>
      </c>
      <c r="G30" s="221">
        <v>3234929807.2999997</v>
      </c>
    </row>
    <row r="31" spans="1:7" x14ac:dyDescent="0.25">
      <c r="A31" s="214" t="s">
        <v>42</v>
      </c>
      <c r="B31" s="214" t="s">
        <v>151</v>
      </c>
      <c r="C31" s="215">
        <v>381800</v>
      </c>
      <c r="D31" s="221">
        <v>4020181900</v>
      </c>
      <c r="E31" s="221">
        <v>473010380.69999993</v>
      </c>
      <c r="F31" s="221">
        <v>101949600</v>
      </c>
      <c r="G31" s="221">
        <v>3547171519.2999992</v>
      </c>
    </row>
    <row r="32" spans="1:7" x14ac:dyDescent="0.25">
      <c r="A32" s="214" t="s">
        <v>42</v>
      </c>
      <c r="B32" s="214" t="s">
        <v>152</v>
      </c>
      <c r="C32" s="215">
        <v>405952</v>
      </c>
      <c r="D32" s="221">
        <v>4365188000</v>
      </c>
      <c r="E32" s="221">
        <v>513847082.09999996</v>
      </c>
      <c r="F32" s="221">
        <v>109222500</v>
      </c>
      <c r="G32" s="221">
        <v>3851340917.9000001</v>
      </c>
    </row>
    <row r="33" spans="1:7" x14ac:dyDescent="0.25">
      <c r="A33" s="214" t="s">
        <v>42</v>
      </c>
      <c r="B33" s="217" t="s">
        <v>158</v>
      </c>
      <c r="C33" s="215">
        <v>494125</v>
      </c>
      <c r="D33" s="221">
        <v>9530381150</v>
      </c>
      <c r="E33" s="221">
        <v>1141421689.1000001</v>
      </c>
      <c r="F33" s="221">
        <v>81065400</v>
      </c>
      <c r="G33" s="221">
        <v>8388959460.8999996</v>
      </c>
    </row>
    <row r="34" spans="1:7" x14ac:dyDescent="0.25">
      <c r="A34" s="214" t="s">
        <v>42</v>
      </c>
      <c r="B34" s="217" t="s">
        <v>159</v>
      </c>
      <c r="C34" s="215">
        <v>587986</v>
      </c>
      <c r="D34" s="221">
        <v>10899932500</v>
      </c>
      <c r="E34" s="221">
        <v>1304880637.5</v>
      </c>
      <c r="F34" s="221">
        <v>97054800</v>
      </c>
      <c r="G34" s="221">
        <v>9595051862.5</v>
      </c>
    </row>
    <row r="35" spans="1:7" x14ac:dyDescent="0.25">
      <c r="A35" s="214" t="s">
        <v>42</v>
      </c>
      <c r="B35" s="217" t="s">
        <v>160</v>
      </c>
      <c r="C35" s="215">
        <v>490268</v>
      </c>
      <c r="D35" s="221">
        <v>10269591200</v>
      </c>
      <c r="E35" s="221">
        <v>1230803893.0000002</v>
      </c>
      <c r="F35" s="221">
        <v>78295600</v>
      </c>
      <c r="G35" s="221">
        <v>9038787306.9999981</v>
      </c>
    </row>
    <row r="36" spans="1:7" x14ac:dyDescent="0.25">
      <c r="A36" s="214" t="s">
        <v>4</v>
      </c>
      <c r="B36" s="214" t="s">
        <v>15</v>
      </c>
      <c r="C36" s="215">
        <v>612588</v>
      </c>
      <c r="D36" s="221">
        <v>7699067400</v>
      </c>
      <c r="E36" s="221">
        <v>1784819332.3500001</v>
      </c>
      <c r="F36" s="221">
        <v>155302200</v>
      </c>
      <c r="G36" s="221">
        <v>5758945867.6499996</v>
      </c>
    </row>
    <row r="37" spans="1:7" x14ac:dyDescent="0.25">
      <c r="A37" s="214" t="s">
        <v>181</v>
      </c>
      <c r="B37" s="214" t="s">
        <v>49</v>
      </c>
      <c r="C37" s="215">
        <v>105616</v>
      </c>
      <c r="D37" s="221">
        <v>1179460600</v>
      </c>
      <c r="E37" s="221">
        <v>331184712.31999999</v>
      </c>
      <c r="F37" s="221">
        <v>29206200</v>
      </c>
      <c r="G37" s="221">
        <v>819069687.68000007</v>
      </c>
    </row>
    <row r="38" spans="1:7" x14ac:dyDescent="0.25">
      <c r="A38" s="214" t="s">
        <v>181</v>
      </c>
      <c r="B38" s="214" t="s">
        <v>62</v>
      </c>
      <c r="C38" s="215">
        <v>85134</v>
      </c>
      <c r="D38" s="221">
        <v>871549150</v>
      </c>
      <c r="E38" s="221">
        <v>241054954.25</v>
      </c>
      <c r="F38" s="221">
        <v>22735200</v>
      </c>
      <c r="G38" s="221">
        <v>607758995.75</v>
      </c>
    </row>
    <row r="39" spans="1:7" x14ac:dyDescent="0.25">
      <c r="A39" s="216" t="s">
        <v>181</v>
      </c>
      <c r="B39" s="218" t="s">
        <v>172</v>
      </c>
      <c r="C39" s="215">
        <v>597012</v>
      </c>
      <c r="D39" s="221">
        <v>6100297400</v>
      </c>
      <c r="E39" s="221">
        <v>715889542.5</v>
      </c>
      <c r="F39" s="221">
        <v>104516000</v>
      </c>
      <c r="G39" s="221">
        <v>5384407857.5</v>
      </c>
    </row>
    <row r="40" spans="1:7" x14ac:dyDescent="0.25">
      <c r="A40" s="216" t="s">
        <v>181</v>
      </c>
      <c r="B40" s="218" t="s">
        <v>173</v>
      </c>
      <c r="C40" s="215">
        <v>1499566</v>
      </c>
      <c r="D40" s="221">
        <v>15978366050</v>
      </c>
      <c r="E40" s="221">
        <v>1853775321.1999998</v>
      </c>
      <c r="F40" s="221">
        <v>255756600</v>
      </c>
      <c r="G40" s="221">
        <v>14124590728.799999</v>
      </c>
    </row>
    <row r="41" spans="1:7" x14ac:dyDescent="0.25">
      <c r="A41" s="216" t="s">
        <v>181</v>
      </c>
      <c r="B41" s="218" t="s">
        <v>174</v>
      </c>
      <c r="C41" s="215">
        <v>1043523</v>
      </c>
      <c r="D41" s="221">
        <v>8793014800</v>
      </c>
      <c r="E41" s="221">
        <v>1026306003.8</v>
      </c>
      <c r="F41" s="221">
        <v>183420800</v>
      </c>
      <c r="G41" s="221">
        <v>7766708796.1999989</v>
      </c>
    </row>
    <row r="42" spans="1:7" x14ac:dyDescent="0.25">
      <c r="A42" s="216" t="s">
        <v>181</v>
      </c>
      <c r="B42" s="218" t="s">
        <v>175</v>
      </c>
      <c r="C42" s="215">
        <v>1433009</v>
      </c>
      <c r="D42" s="221">
        <v>11667781800</v>
      </c>
      <c r="E42" s="221">
        <v>1374896150.0999999</v>
      </c>
      <c r="F42" s="221">
        <v>261943600</v>
      </c>
      <c r="G42" s="221">
        <v>10292885649.900002</v>
      </c>
    </row>
    <row r="43" spans="1:7" x14ac:dyDescent="0.25">
      <c r="A43" s="216" t="s">
        <v>181</v>
      </c>
      <c r="B43" s="218" t="s">
        <v>176</v>
      </c>
      <c r="C43" s="215">
        <v>656480</v>
      </c>
      <c r="D43" s="221">
        <v>10017478050</v>
      </c>
      <c r="E43" s="221">
        <v>1196146540.5999999</v>
      </c>
      <c r="F43" s="221">
        <v>111316800</v>
      </c>
      <c r="G43" s="221">
        <v>8821331509.3999996</v>
      </c>
    </row>
    <row r="44" spans="1:7" x14ac:dyDescent="0.25">
      <c r="A44" s="216" t="s">
        <v>181</v>
      </c>
      <c r="B44" s="218" t="s">
        <v>177</v>
      </c>
      <c r="C44" s="215">
        <v>106423</v>
      </c>
      <c r="D44" s="221">
        <v>1391555500</v>
      </c>
      <c r="E44" s="221">
        <v>159838725.20000002</v>
      </c>
      <c r="F44" s="221">
        <v>16255200</v>
      </c>
      <c r="G44" s="221">
        <v>1231716774.8</v>
      </c>
    </row>
    <row r="45" spans="1:7" x14ac:dyDescent="0.25">
      <c r="A45" s="216" t="s">
        <v>181</v>
      </c>
      <c r="B45" s="218" t="s">
        <v>178</v>
      </c>
      <c r="C45" s="215">
        <v>370759</v>
      </c>
      <c r="D45" s="221">
        <v>3326280150</v>
      </c>
      <c r="E45" s="221">
        <v>392503526.80000001</v>
      </c>
      <c r="F45" s="221">
        <v>64599800</v>
      </c>
      <c r="G45" s="221">
        <v>2933776623.1999993</v>
      </c>
    </row>
    <row r="46" spans="1:7" x14ac:dyDescent="0.25">
      <c r="A46" s="216" t="s">
        <v>181</v>
      </c>
      <c r="B46" s="218" t="s">
        <v>195</v>
      </c>
      <c r="C46" s="215">
        <v>636341</v>
      </c>
      <c r="D46" s="221">
        <v>9418879300</v>
      </c>
      <c r="E46" s="221">
        <v>1126915216.9000001</v>
      </c>
      <c r="F46" s="221">
        <v>101033400</v>
      </c>
      <c r="G46" s="221">
        <v>8291964083.1000004</v>
      </c>
    </row>
    <row r="47" spans="1:7" x14ac:dyDescent="0.25">
      <c r="A47" s="299" t="s">
        <v>220</v>
      </c>
      <c r="B47" s="299"/>
      <c r="C47" s="219">
        <v>20487385</v>
      </c>
      <c r="D47" s="220">
        <v>244415411207</v>
      </c>
      <c r="E47" s="220">
        <v>35378755380.729996</v>
      </c>
      <c r="F47" s="220">
        <v>4042914000</v>
      </c>
      <c r="G47" s="220">
        <v>209581122041.07001</v>
      </c>
    </row>
    <row r="62" spans="10:12" x14ac:dyDescent="0.25">
      <c r="J62" s="231" t="s">
        <v>232</v>
      </c>
      <c r="K62" s="231" t="s">
        <v>233</v>
      </c>
      <c r="L62" s="231" t="s">
        <v>102</v>
      </c>
    </row>
    <row r="63" spans="10:12" x14ac:dyDescent="0.25">
      <c r="J63" s="232" t="s">
        <v>37</v>
      </c>
      <c r="K63" s="233">
        <v>729785</v>
      </c>
      <c r="L63" s="233">
        <f>+K63/274</f>
        <v>2663.4489051094893</v>
      </c>
    </row>
    <row r="64" spans="10:12" x14ac:dyDescent="0.25">
      <c r="J64" s="232" t="s">
        <v>61</v>
      </c>
      <c r="K64" s="233">
        <v>558437</v>
      </c>
      <c r="L64" s="233">
        <f t="shared" ref="L64:L66" si="0">+K64/274</f>
        <v>2038.0912408759125</v>
      </c>
    </row>
    <row r="65" spans="10:13" x14ac:dyDescent="0.25">
      <c r="J65" s="232" t="s">
        <v>168</v>
      </c>
      <c r="K65" s="233">
        <v>1109936</v>
      </c>
      <c r="L65" s="233">
        <f t="shared" si="0"/>
        <v>4050.8613138686133</v>
      </c>
    </row>
    <row r="66" spans="10:13" x14ac:dyDescent="0.25">
      <c r="J66" s="232" t="s">
        <v>169</v>
      </c>
      <c r="K66" s="233">
        <v>924039</v>
      </c>
      <c r="L66" s="233">
        <f t="shared" si="0"/>
        <v>3372.405109489051</v>
      </c>
      <c r="M66" s="231" t="s">
        <v>234</v>
      </c>
    </row>
    <row r="67" spans="10:13" x14ac:dyDescent="0.25">
      <c r="J67" s="231" t="s">
        <v>118</v>
      </c>
      <c r="K67" s="235">
        <f>+SUM(K63:K66)</f>
        <v>3322197</v>
      </c>
      <c r="L67" s="235">
        <f t="shared" ref="L67:M71" si="1">+SUM(L63:L66)</f>
        <v>12124.806569343067</v>
      </c>
      <c r="M67" s="234">
        <v>5577664965.6499996</v>
      </c>
    </row>
    <row r="68" spans="10:13" x14ac:dyDescent="0.25">
      <c r="M68" s="234">
        <v>4676744381.1899996</v>
      </c>
    </row>
    <row r="69" spans="10:13" x14ac:dyDescent="0.25">
      <c r="M69" s="234">
        <v>19702422529.700001</v>
      </c>
    </row>
    <row r="70" spans="10:13" x14ac:dyDescent="0.25">
      <c r="M70" s="234">
        <v>18116285638</v>
      </c>
    </row>
    <row r="71" spans="10:13" x14ac:dyDescent="0.25">
      <c r="M71" s="235">
        <f t="shared" si="1"/>
        <v>48073117514.540001</v>
      </c>
    </row>
  </sheetData>
  <sortState xmlns:xlrd2="http://schemas.microsoft.com/office/spreadsheetml/2017/richdata2" ref="A4:G46">
    <sortCondition ref="A3"/>
  </sortState>
  <mergeCells count="3">
    <mergeCell ref="A47:B47"/>
    <mergeCell ref="N11:R11"/>
    <mergeCell ref="N4:R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J4"/>
  <sheetViews>
    <sheetView workbookViewId="0">
      <selection activeCell="J18" sqref="J18"/>
    </sheetView>
  </sheetViews>
  <sheetFormatPr baseColWidth="10" defaultRowHeight="15" x14ac:dyDescent="0.25"/>
  <sheetData>
    <row r="4" spans="10:10" x14ac:dyDescent="0.25">
      <c r="J4" s="155" t="s">
        <v>198</v>
      </c>
    </row>
  </sheetData>
  <hyperlinks>
    <hyperlink ref="J4" location="'RUTAS VEHICULARES'!A1" display="REGRESAR" xr:uid="{00000000-0004-0000-04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582"/>
  <sheetViews>
    <sheetView zoomScale="75" zoomScaleNormal="75" workbookViewId="0">
      <pane xSplit="5" ySplit="1" topLeftCell="N188" activePane="bottomRight" state="frozen"/>
      <selection pane="topRight" activeCell="F1" sqref="F1"/>
      <selection pane="bottomLeft" activeCell="A2" sqref="A2"/>
      <selection pane="bottomRight" activeCell="U200" sqref="U200:U216"/>
    </sheetView>
  </sheetViews>
  <sheetFormatPr baseColWidth="10" defaultRowHeight="16.5" thickTop="1" thickBottom="1" x14ac:dyDescent="0.3"/>
  <cols>
    <col min="1" max="1" width="11.42578125" style="97"/>
    <col min="2" max="2" width="18.28515625" style="97" customWidth="1"/>
    <col min="3" max="3" width="11.42578125" style="97"/>
    <col min="4" max="4" width="17" style="97" customWidth="1"/>
    <col min="5" max="5" width="18.140625" style="97" customWidth="1"/>
    <col min="6" max="6" width="18.28515625" style="97" customWidth="1"/>
    <col min="7" max="7" width="21.42578125" style="97" customWidth="1"/>
    <col min="8" max="8" width="16.85546875" style="97" customWidth="1"/>
    <col min="9" max="9" width="20.42578125" style="97" customWidth="1"/>
    <col min="10" max="10" width="14" style="97" bestFit="1" customWidth="1"/>
    <col min="11" max="12" width="20.7109375" style="97" customWidth="1"/>
    <col min="13" max="13" width="20.140625" style="97" customWidth="1"/>
    <col min="14" max="14" width="16.85546875" style="97" customWidth="1"/>
    <col min="15" max="15" width="18.140625" style="97" customWidth="1"/>
    <col min="16" max="16" width="29" style="97" customWidth="1"/>
    <col min="17" max="17" width="23" style="101" customWidth="1"/>
    <col min="18" max="18" width="19.42578125" style="101" customWidth="1"/>
    <col min="19" max="19" width="24.85546875" style="108" customWidth="1"/>
    <col min="20" max="20" width="21.42578125" style="39" customWidth="1"/>
    <col min="21" max="21" width="18.28515625" style="39" bestFit="1" customWidth="1"/>
    <col min="22" max="41" width="11.42578125" style="39"/>
    <col min="42" max="16384" width="11.42578125" style="97"/>
  </cols>
  <sheetData>
    <row r="1" spans="1:21" ht="30" customHeight="1" thickTop="1" thickBot="1" x14ac:dyDescent="0.3">
      <c r="A1" s="94" t="s">
        <v>65</v>
      </c>
      <c r="B1" s="94" t="s">
        <v>66</v>
      </c>
      <c r="C1" s="96" t="s">
        <v>67</v>
      </c>
      <c r="D1" s="96" t="s">
        <v>68</v>
      </c>
      <c r="E1" s="96" t="s">
        <v>69</v>
      </c>
      <c r="F1" s="94" t="s">
        <v>70</v>
      </c>
      <c r="G1" s="94" t="s">
        <v>71</v>
      </c>
      <c r="H1" s="94" t="s">
        <v>72</v>
      </c>
      <c r="I1" s="94" t="s">
        <v>73</v>
      </c>
      <c r="J1" s="94" t="s">
        <v>74</v>
      </c>
      <c r="K1" s="94" t="s">
        <v>75</v>
      </c>
      <c r="L1" s="94" t="s">
        <v>76</v>
      </c>
      <c r="M1" s="94" t="s">
        <v>77</v>
      </c>
      <c r="N1" s="94" t="s">
        <v>78</v>
      </c>
      <c r="O1" s="96" t="s">
        <v>79</v>
      </c>
      <c r="P1" s="94" t="s">
        <v>80</v>
      </c>
      <c r="Q1" s="107" t="s">
        <v>122</v>
      </c>
      <c r="R1" s="95" t="s">
        <v>123</v>
      </c>
      <c r="S1" s="95" t="s">
        <v>140</v>
      </c>
      <c r="T1" s="95" t="s">
        <v>141</v>
      </c>
      <c r="U1" s="95" t="s">
        <v>146</v>
      </c>
    </row>
    <row r="2" spans="1:21" thickTop="1" thickBot="1" x14ac:dyDescent="0.3">
      <c r="A2" s="98">
        <v>2017</v>
      </c>
      <c r="B2" s="98" t="s">
        <v>94</v>
      </c>
      <c r="C2" s="99" t="s">
        <v>8</v>
      </c>
      <c r="D2" s="98" t="s">
        <v>9</v>
      </c>
      <c r="E2" s="98" t="s">
        <v>10</v>
      </c>
      <c r="F2" s="100">
        <v>105683</v>
      </c>
      <c r="G2" s="100">
        <v>0</v>
      </c>
      <c r="H2" s="100">
        <v>25953</v>
      </c>
      <c r="I2" s="100">
        <v>0</v>
      </c>
      <c r="J2" s="100">
        <v>1774</v>
      </c>
      <c r="K2" s="100">
        <v>1140</v>
      </c>
      <c r="L2" s="100">
        <v>7561</v>
      </c>
      <c r="M2" s="100">
        <v>0</v>
      </c>
      <c r="N2" s="100">
        <v>0</v>
      </c>
      <c r="O2" s="100">
        <f t="shared" ref="O2:O19" si="0">SUM(F2:N2)</f>
        <v>142111</v>
      </c>
      <c r="P2" s="101">
        <v>1241576410</v>
      </c>
      <c r="Q2" s="108">
        <v>284564590.24000001</v>
      </c>
      <c r="R2" s="101">
        <v>40319722</v>
      </c>
      <c r="S2" s="101">
        <f t="shared" ref="S2:S80" si="1">+P2-Q2-R2-T2-U2</f>
        <v>852440078.24000001</v>
      </c>
      <c r="T2" s="101">
        <v>0</v>
      </c>
      <c r="U2" s="110">
        <v>64252019.520000003</v>
      </c>
    </row>
    <row r="3" spans="1:21" thickTop="1" thickBot="1" x14ac:dyDescent="0.3">
      <c r="A3" s="98">
        <v>2017</v>
      </c>
      <c r="B3" s="98" t="s">
        <v>94</v>
      </c>
      <c r="C3" s="99" t="s">
        <v>11</v>
      </c>
      <c r="D3" s="98" t="s">
        <v>12</v>
      </c>
      <c r="E3" s="98" t="s">
        <v>13</v>
      </c>
      <c r="F3" s="100">
        <v>57720</v>
      </c>
      <c r="G3" s="100">
        <v>1168</v>
      </c>
      <c r="H3" s="100">
        <v>27304</v>
      </c>
      <c r="I3" s="100">
        <v>0</v>
      </c>
      <c r="J3" s="100">
        <v>4857</v>
      </c>
      <c r="K3" s="100">
        <v>4599</v>
      </c>
      <c r="L3" s="100">
        <v>8297</v>
      </c>
      <c r="M3" s="100">
        <v>0</v>
      </c>
      <c r="N3" s="100">
        <v>0</v>
      </c>
      <c r="O3" s="100">
        <f t="shared" si="0"/>
        <v>103945</v>
      </c>
      <c r="P3" s="101">
        <v>1304457200</v>
      </c>
      <c r="Q3" s="108">
        <v>301617149.75</v>
      </c>
      <c r="R3" s="101">
        <v>29553062</v>
      </c>
      <c r="S3" s="101">
        <f t="shared" si="1"/>
        <v>905184660.49000001</v>
      </c>
      <c r="T3" s="101">
        <v>0</v>
      </c>
      <c r="U3" s="110">
        <v>68102327.760000005</v>
      </c>
    </row>
    <row r="4" spans="1:21" thickTop="1" thickBot="1" x14ac:dyDescent="0.3">
      <c r="A4" s="98">
        <v>2017</v>
      </c>
      <c r="B4" s="98" t="s">
        <v>94</v>
      </c>
      <c r="C4" s="99" t="s">
        <v>14</v>
      </c>
      <c r="D4" s="98" t="s">
        <v>4</v>
      </c>
      <c r="E4" s="98" t="s">
        <v>15</v>
      </c>
      <c r="F4" s="100">
        <v>121896</v>
      </c>
      <c r="G4" s="100">
        <v>0</v>
      </c>
      <c r="H4" s="100">
        <v>58706</v>
      </c>
      <c r="I4" s="100">
        <v>0</v>
      </c>
      <c r="J4" s="100">
        <v>13659</v>
      </c>
      <c r="K4" s="100">
        <v>9511</v>
      </c>
      <c r="L4" s="100">
        <v>31091</v>
      </c>
      <c r="M4" s="100">
        <v>0</v>
      </c>
      <c r="N4" s="100">
        <v>0</v>
      </c>
      <c r="O4" s="100">
        <f t="shared" si="0"/>
        <v>234863</v>
      </c>
      <c r="P4" s="101">
        <v>2668615650</v>
      </c>
      <c r="Q4" s="108">
        <v>615173293.79999995</v>
      </c>
      <c r="R4" s="101">
        <v>66809210</v>
      </c>
      <c r="S4" s="101">
        <f t="shared" si="1"/>
        <v>1847732777.5799999</v>
      </c>
      <c r="T4" s="101">
        <v>0</v>
      </c>
      <c r="U4" s="110">
        <v>138900368.62</v>
      </c>
    </row>
    <row r="5" spans="1:21" thickTop="1" thickBot="1" x14ac:dyDescent="0.3">
      <c r="A5" s="98">
        <v>2017</v>
      </c>
      <c r="B5" s="98" t="s">
        <v>94</v>
      </c>
      <c r="C5" s="99" t="s">
        <v>82</v>
      </c>
      <c r="D5" s="98" t="s">
        <v>18</v>
      </c>
      <c r="E5" s="98" t="s">
        <v>19</v>
      </c>
      <c r="F5" s="100">
        <v>41775</v>
      </c>
      <c r="G5" s="100">
        <v>0</v>
      </c>
      <c r="H5" s="100">
        <v>4598</v>
      </c>
      <c r="I5" s="100">
        <v>0</v>
      </c>
      <c r="J5" s="100">
        <v>8309</v>
      </c>
      <c r="K5" s="100">
        <v>7320</v>
      </c>
      <c r="L5" s="100">
        <v>4777</v>
      </c>
      <c r="M5" s="100">
        <v>1482</v>
      </c>
      <c r="N5" s="100">
        <v>5336</v>
      </c>
      <c r="O5" s="100">
        <f t="shared" si="0"/>
        <v>73597</v>
      </c>
      <c r="P5" s="101">
        <v>1250688380</v>
      </c>
      <c r="Q5" s="108">
        <v>291788881.49000001</v>
      </c>
      <c r="R5" s="101">
        <v>19589885</v>
      </c>
      <c r="S5" s="101">
        <f t="shared" si="1"/>
        <v>873426416.67999995</v>
      </c>
      <c r="T5" s="101">
        <v>0</v>
      </c>
      <c r="U5" s="110">
        <v>65883196.829999998</v>
      </c>
    </row>
    <row r="6" spans="1:21" thickTop="1" thickBot="1" x14ac:dyDescent="0.3">
      <c r="A6" s="98">
        <v>2017</v>
      </c>
      <c r="B6" s="98" t="s">
        <v>94</v>
      </c>
      <c r="C6" s="99" t="s">
        <v>24</v>
      </c>
      <c r="D6" s="98" t="s">
        <v>9</v>
      </c>
      <c r="E6" s="98" t="s">
        <v>25</v>
      </c>
      <c r="F6" s="100">
        <v>57777</v>
      </c>
      <c r="G6" s="100">
        <v>11575</v>
      </c>
      <c r="H6" s="100">
        <v>16113</v>
      </c>
      <c r="I6" s="100">
        <v>6413</v>
      </c>
      <c r="J6" s="100">
        <v>1409</v>
      </c>
      <c r="K6" s="100">
        <v>1568</v>
      </c>
      <c r="L6" s="100">
        <v>3426</v>
      </c>
      <c r="M6" s="100">
        <v>0</v>
      </c>
      <c r="N6" s="100">
        <v>0</v>
      </c>
      <c r="O6" s="100">
        <f t="shared" si="0"/>
        <v>98281</v>
      </c>
      <c r="P6" s="101">
        <v>741714000</v>
      </c>
      <c r="Q6" s="108">
        <v>168943407.34</v>
      </c>
      <c r="R6" s="101">
        <v>27976374</v>
      </c>
      <c r="S6" s="101">
        <f t="shared" si="1"/>
        <v>506648379.43999994</v>
      </c>
      <c r="T6" s="101">
        <v>0</v>
      </c>
      <c r="U6" s="110">
        <v>38145839.219999999</v>
      </c>
    </row>
    <row r="7" spans="1:21" thickTop="1" thickBot="1" x14ac:dyDescent="0.3">
      <c r="A7" s="98">
        <v>2017</v>
      </c>
      <c r="B7" s="98" t="s">
        <v>94</v>
      </c>
      <c r="C7" s="99" t="s">
        <v>84</v>
      </c>
      <c r="D7" s="98" t="s">
        <v>26</v>
      </c>
      <c r="E7" s="98" t="s">
        <v>27</v>
      </c>
      <c r="F7" s="100">
        <v>71601</v>
      </c>
      <c r="G7" s="100">
        <v>0</v>
      </c>
      <c r="H7" s="100">
        <v>36654</v>
      </c>
      <c r="I7" s="100">
        <v>0</v>
      </c>
      <c r="J7" s="100">
        <v>3254</v>
      </c>
      <c r="K7" s="100">
        <v>3115</v>
      </c>
      <c r="L7" s="100">
        <v>7153</v>
      </c>
      <c r="M7" s="100">
        <v>0</v>
      </c>
      <c r="N7" s="100">
        <v>0</v>
      </c>
      <c r="O7" s="100">
        <f t="shared" si="0"/>
        <v>121777</v>
      </c>
      <c r="P7" s="101">
        <v>1162337600</v>
      </c>
      <c r="Q7" s="108">
        <v>267235174.05000001</v>
      </c>
      <c r="R7" s="101">
        <v>34660422</v>
      </c>
      <c r="S7" s="101">
        <f t="shared" si="1"/>
        <v>800102804.32000005</v>
      </c>
      <c r="T7" s="101">
        <v>0</v>
      </c>
      <c r="U7" s="110">
        <v>60339199.630000003</v>
      </c>
    </row>
    <row r="8" spans="1:21" thickTop="1" thickBot="1" x14ac:dyDescent="0.3">
      <c r="A8" s="98">
        <v>2017</v>
      </c>
      <c r="B8" s="98" t="s">
        <v>94</v>
      </c>
      <c r="C8" s="99" t="s">
        <v>89</v>
      </c>
      <c r="D8" s="98" t="s">
        <v>6</v>
      </c>
      <c r="E8" s="98" t="s">
        <v>37</v>
      </c>
      <c r="F8" s="100">
        <v>81540</v>
      </c>
      <c r="G8" s="100">
        <v>509</v>
      </c>
      <c r="H8" s="100">
        <v>39214</v>
      </c>
      <c r="I8" s="100">
        <v>1835</v>
      </c>
      <c r="J8" s="100">
        <v>5983</v>
      </c>
      <c r="K8" s="100">
        <v>5600</v>
      </c>
      <c r="L8" s="100">
        <v>14296</v>
      </c>
      <c r="M8" s="100">
        <v>0</v>
      </c>
      <c r="N8" s="100">
        <v>0</v>
      </c>
      <c r="O8" s="100">
        <f t="shared" si="0"/>
        <v>148977</v>
      </c>
      <c r="P8" s="101">
        <v>1555607800</v>
      </c>
      <c r="Q8" s="108">
        <v>358052332.83999997</v>
      </c>
      <c r="R8" s="101">
        <v>42377846</v>
      </c>
      <c r="S8" s="101">
        <f t="shared" si="1"/>
        <v>1074332757.5800002</v>
      </c>
      <c r="T8" s="101">
        <v>0</v>
      </c>
      <c r="U8" s="110">
        <v>80844863.579999998</v>
      </c>
    </row>
    <row r="9" spans="1:21" thickTop="1" thickBot="1" x14ac:dyDescent="0.3">
      <c r="A9" s="98">
        <v>2017</v>
      </c>
      <c r="B9" s="98" t="s">
        <v>94</v>
      </c>
      <c r="C9" s="99" t="s">
        <v>46</v>
      </c>
      <c r="D9" s="98" t="s">
        <v>42</v>
      </c>
      <c r="E9" s="98" t="s">
        <v>47</v>
      </c>
      <c r="F9" s="100">
        <v>64059</v>
      </c>
      <c r="G9" s="100">
        <v>0</v>
      </c>
      <c r="H9" s="100">
        <v>26223</v>
      </c>
      <c r="I9" s="100">
        <v>0</v>
      </c>
      <c r="J9" s="100">
        <v>2893</v>
      </c>
      <c r="K9" s="100">
        <v>1831</v>
      </c>
      <c r="L9" s="100">
        <v>14425</v>
      </c>
      <c r="M9" s="100">
        <v>0</v>
      </c>
      <c r="N9" s="100">
        <v>0</v>
      </c>
      <c r="O9" s="100">
        <f t="shared" si="0"/>
        <v>109431</v>
      </c>
      <c r="P9" s="101">
        <v>1167735700</v>
      </c>
      <c r="Q9" s="108">
        <v>269120613.69</v>
      </c>
      <c r="R9" s="101">
        <v>31205658</v>
      </c>
      <c r="S9" s="101">
        <f t="shared" si="1"/>
        <v>806644514.05999994</v>
      </c>
      <c r="T9" s="101">
        <v>0</v>
      </c>
      <c r="U9" s="110">
        <v>60764914.25</v>
      </c>
    </row>
    <row r="10" spans="1:21" thickTop="1" thickBot="1" x14ac:dyDescent="0.3">
      <c r="A10" s="98">
        <v>2017</v>
      </c>
      <c r="B10" s="98" t="s">
        <v>94</v>
      </c>
      <c r="C10" s="99" t="s">
        <v>90</v>
      </c>
      <c r="D10" s="98" t="s">
        <v>48</v>
      </c>
      <c r="E10" s="98" t="s">
        <v>49</v>
      </c>
      <c r="F10" s="100">
        <v>26599</v>
      </c>
      <c r="G10" s="100">
        <v>0</v>
      </c>
      <c r="H10" s="100">
        <v>7681</v>
      </c>
      <c r="I10" s="100">
        <v>0</v>
      </c>
      <c r="J10" s="100">
        <v>1971</v>
      </c>
      <c r="K10" s="100">
        <v>1756</v>
      </c>
      <c r="L10" s="100">
        <v>2758</v>
      </c>
      <c r="M10" s="100">
        <v>0</v>
      </c>
      <c r="N10" s="100">
        <v>0</v>
      </c>
      <c r="O10" s="100">
        <f t="shared" si="0"/>
        <v>40765</v>
      </c>
      <c r="P10" s="101">
        <v>407428400</v>
      </c>
      <c r="Q10" s="108">
        <v>93001403.299999997</v>
      </c>
      <c r="R10" s="101">
        <v>11640030</v>
      </c>
      <c r="S10" s="101">
        <f t="shared" si="1"/>
        <v>281788120.80000001</v>
      </c>
      <c r="T10" s="101">
        <v>0</v>
      </c>
      <c r="U10" s="110">
        <v>20998845.899999999</v>
      </c>
    </row>
    <row r="11" spans="1:21" thickTop="1" thickBot="1" x14ac:dyDescent="0.3">
      <c r="A11" s="98">
        <v>2017</v>
      </c>
      <c r="B11" s="98" t="s">
        <v>94</v>
      </c>
      <c r="C11" s="99" t="s">
        <v>51</v>
      </c>
      <c r="D11" s="98" t="s">
        <v>9</v>
      </c>
      <c r="E11" s="98" t="s">
        <v>52</v>
      </c>
      <c r="F11" s="100">
        <v>95085</v>
      </c>
      <c r="G11" s="100">
        <v>0</v>
      </c>
      <c r="H11" s="100">
        <v>13842</v>
      </c>
      <c r="I11" s="100">
        <v>0</v>
      </c>
      <c r="J11" s="100">
        <v>436</v>
      </c>
      <c r="K11" s="100">
        <v>145</v>
      </c>
      <c r="L11" s="100">
        <v>196</v>
      </c>
      <c r="M11" s="100">
        <v>0</v>
      </c>
      <c r="N11" s="100">
        <v>0</v>
      </c>
      <c r="O11" s="100">
        <f t="shared" si="0"/>
        <v>109704</v>
      </c>
      <c r="P11" s="101">
        <v>837116650</v>
      </c>
      <c r="Q11" s="108">
        <v>190974615.34</v>
      </c>
      <c r="R11" s="101">
        <v>31179024</v>
      </c>
      <c r="S11" s="101">
        <f t="shared" si="1"/>
        <v>571842731</v>
      </c>
      <c r="T11" s="101">
        <v>0</v>
      </c>
      <c r="U11" s="110">
        <v>43120279.659999996</v>
      </c>
    </row>
    <row r="12" spans="1:21" thickTop="1" thickBot="1" x14ac:dyDescent="0.3">
      <c r="A12" s="98">
        <v>2017</v>
      </c>
      <c r="B12" s="98" t="s">
        <v>94</v>
      </c>
      <c r="C12" s="99" t="s">
        <v>91</v>
      </c>
      <c r="D12" s="98" t="s">
        <v>53</v>
      </c>
      <c r="E12" s="98" t="s">
        <v>54</v>
      </c>
      <c r="F12" s="100">
        <v>27562</v>
      </c>
      <c r="G12" s="100">
        <v>0</v>
      </c>
      <c r="H12" s="100">
        <v>9424</v>
      </c>
      <c r="I12" s="100">
        <v>0</v>
      </c>
      <c r="J12" s="100">
        <v>797</v>
      </c>
      <c r="K12" s="100">
        <v>470</v>
      </c>
      <c r="L12" s="100">
        <v>1031</v>
      </c>
      <c r="M12" s="100">
        <v>0</v>
      </c>
      <c r="N12" s="100">
        <v>0</v>
      </c>
      <c r="O12" s="100">
        <f t="shared" si="0"/>
        <v>39284</v>
      </c>
      <c r="P12" s="101">
        <v>332204000</v>
      </c>
      <c r="Q12" s="108">
        <v>76057051.480000004</v>
      </c>
      <c r="R12" s="101">
        <v>11168808</v>
      </c>
      <c r="S12" s="101">
        <f t="shared" si="1"/>
        <v>227805170.56999999</v>
      </c>
      <c r="T12" s="101">
        <v>0</v>
      </c>
      <c r="U12" s="110">
        <v>17172969.949999999</v>
      </c>
    </row>
    <row r="13" spans="1:21" thickTop="1" thickBot="1" x14ac:dyDescent="0.3">
      <c r="A13" s="98">
        <v>2017</v>
      </c>
      <c r="B13" s="98" t="s">
        <v>94</v>
      </c>
      <c r="C13" s="99" t="s">
        <v>92</v>
      </c>
      <c r="D13" s="98" t="s">
        <v>6</v>
      </c>
      <c r="E13" s="98" t="s">
        <v>61</v>
      </c>
      <c r="F13" s="100">
        <v>72850</v>
      </c>
      <c r="G13" s="100">
        <v>879</v>
      </c>
      <c r="H13" s="100">
        <v>30815</v>
      </c>
      <c r="I13" s="100">
        <v>0</v>
      </c>
      <c r="J13" s="100">
        <v>5138</v>
      </c>
      <c r="K13" s="100">
        <v>5555</v>
      </c>
      <c r="L13" s="100">
        <v>14330</v>
      </c>
      <c r="M13" s="100">
        <v>0</v>
      </c>
      <c r="N13" s="100">
        <v>0</v>
      </c>
      <c r="O13" s="100">
        <f t="shared" si="0"/>
        <v>129567</v>
      </c>
      <c r="P13" s="101">
        <v>1396734000</v>
      </c>
      <c r="Q13" s="108">
        <v>321949412.94</v>
      </c>
      <c r="R13" s="101">
        <v>36817034</v>
      </c>
      <c r="S13" s="101">
        <f t="shared" si="1"/>
        <v>965274390.68999994</v>
      </c>
      <c r="T13" s="101">
        <v>0</v>
      </c>
      <c r="U13" s="110">
        <v>72693162.370000005</v>
      </c>
    </row>
    <row r="14" spans="1:21" thickTop="1" thickBot="1" x14ac:dyDescent="0.3">
      <c r="A14" s="98">
        <v>2017</v>
      </c>
      <c r="B14" s="98" t="s">
        <v>94</v>
      </c>
      <c r="C14" s="99" t="s">
        <v>93</v>
      </c>
      <c r="D14" s="98" t="s">
        <v>48</v>
      </c>
      <c r="E14" s="98" t="s">
        <v>62</v>
      </c>
      <c r="F14" s="100">
        <v>15865</v>
      </c>
      <c r="G14" s="100">
        <v>2528</v>
      </c>
      <c r="H14" s="100">
        <v>5004</v>
      </c>
      <c r="I14" s="100">
        <v>0</v>
      </c>
      <c r="J14" s="100">
        <v>1058</v>
      </c>
      <c r="K14" s="100">
        <v>533</v>
      </c>
      <c r="L14" s="100">
        <v>1120</v>
      </c>
      <c r="M14" s="100">
        <v>0</v>
      </c>
      <c r="N14" s="100">
        <v>0</v>
      </c>
      <c r="O14" s="100">
        <f t="shared" si="0"/>
        <v>26108</v>
      </c>
      <c r="P14" s="101">
        <v>223647100</v>
      </c>
      <c r="Q14" s="108">
        <v>51192077.850000001</v>
      </c>
      <c r="R14" s="101">
        <v>7464904</v>
      </c>
      <c r="S14" s="101">
        <f t="shared" si="1"/>
        <v>153431426.39000002</v>
      </c>
      <c r="T14" s="101">
        <v>0</v>
      </c>
      <c r="U14" s="110">
        <v>11558691.76</v>
      </c>
    </row>
    <row r="15" spans="1:21" thickTop="1" thickBot="1" x14ac:dyDescent="0.3">
      <c r="A15" s="98">
        <v>2017</v>
      </c>
      <c r="B15" s="98" t="s">
        <v>94</v>
      </c>
      <c r="C15" s="99" t="s">
        <v>135</v>
      </c>
      <c r="D15" s="98" t="s">
        <v>137</v>
      </c>
      <c r="E15" s="98" t="s">
        <v>139</v>
      </c>
      <c r="F15" s="100">
        <v>57528</v>
      </c>
      <c r="G15" s="100">
        <v>0</v>
      </c>
      <c r="H15" s="100">
        <v>28286</v>
      </c>
      <c r="I15" s="100">
        <v>0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  <c r="O15" s="100">
        <f t="shared" si="0"/>
        <v>85814</v>
      </c>
      <c r="P15" s="101">
        <v>792353650</v>
      </c>
      <c r="Q15" s="108">
        <v>181985479.97</v>
      </c>
      <c r="R15" s="101">
        <v>24405444</v>
      </c>
      <c r="S15" s="101">
        <f t="shared" si="1"/>
        <v>544872108.94999993</v>
      </c>
      <c r="T15" s="101">
        <v>0</v>
      </c>
      <c r="U15" s="110">
        <v>41090617.079999998</v>
      </c>
    </row>
    <row r="16" spans="1:21" thickTop="1" thickBot="1" x14ac:dyDescent="0.3">
      <c r="A16" s="98">
        <v>2017</v>
      </c>
      <c r="B16" s="98" t="s">
        <v>94</v>
      </c>
      <c r="C16" s="99" t="s">
        <v>136</v>
      </c>
      <c r="D16" s="98" t="s">
        <v>137</v>
      </c>
      <c r="E16" s="98" t="s">
        <v>138</v>
      </c>
      <c r="F16" s="100">
        <v>0</v>
      </c>
      <c r="G16" s="100">
        <v>0</v>
      </c>
      <c r="H16" s="100">
        <v>0</v>
      </c>
      <c r="I16" s="100">
        <v>0</v>
      </c>
      <c r="J16" s="100">
        <v>2686</v>
      </c>
      <c r="K16" s="100">
        <v>2710</v>
      </c>
      <c r="L16" s="100">
        <v>6710</v>
      </c>
      <c r="M16" s="100">
        <v>0</v>
      </c>
      <c r="N16" s="100">
        <v>0</v>
      </c>
      <c r="O16" s="100">
        <f t="shared" si="0"/>
        <v>12106</v>
      </c>
      <c r="P16" s="101">
        <v>331493000</v>
      </c>
      <c r="Q16" s="108">
        <v>77733305.680000007</v>
      </c>
      <c r="R16" s="101">
        <v>3479308</v>
      </c>
      <c r="S16" s="101">
        <f t="shared" si="1"/>
        <v>232728933.87</v>
      </c>
      <c r="T16" s="101">
        <v>0</v>
      </c>
      <c r="U16" s="110">
        <v>17551452.449999999</v>
      </c>
    </row>
    <row r="17" spans="1:21" thickTop="1" thickBot="1" x14ac:dyDescent="0.3">
      <c r="A17" s="98">
        <v>2017</v>
      </c>
      <c r="B17" s="98" t="s">
        <v>94</v>
      </c>
      <c r="C17" s="99" t="s">
        <v>144</v>
      </c>
      <c r="D17" s="98" t="s">
        <v>42</v>
      </c>
      <c r="E17" s="98" t="s">
        <v>143</v>
      </c>
      <c r="F17" s="100">
        <v>101542</v>
      </c>
      <c r="G17" s="100">
        <v>7828</v>
      </c>
      <c r="H17" s="100">
        <v>33625</v>
      </c>
      <c r="I17" s="100">
        <v>6593</v>
      </c>
      <c r="J17" s="100">
        <v>3145</v>
      </c>
      <c r="K17" s="100">
        <v>1893</v>
      </c>
      <c r="L17" s="100">
        <v>14441</v>
      </c>
      <c r="M17" s="100">
        <v>0</v>
      </c>
      <c r="N17" s="100">
        <v>0</v>
      </c>
      <c r="O17" s="100">
        <f t="shared" si="0"/>
        <v>169067</v>
      </c>
      <c r="P17" s="101">
        <v>1493531600</v>
      </c>
      <c r="Q17" s="108">
        <v>342226207.13</v>
      </c>
      <c r="R17" s="101">
        <v>48191906</v>
      </c>
      <c r="S17" s="101">
        <f t="shared" si="1"/>
        <v>1025842014.2599999</v>
      </c>
      <c r="T17" s="101">
        <v>0</v>
      </c>
      <c r="U17" s="110">
        <v>77271472.609999999</v>
      </c>
    </row>
    <row r="18" spans="1:21" thickTop="1" thickBot="1" x14ac:dyDescent="0.3">
      <c r="A18" s="98">
        <v>2017</v>
      </c>
      <c r="B18" s="98" t="s">
        <v>94</v>
      </c>
      <c r="C18" s="99" t="s">
        <v>145</v>
      </c>
      <c r="D18" s="98" t="s">
        <v>42</v>
      </c>
      <c r="E18" s="98" t="s">
        <v>142</v>
      </c>
      <c r="F18" s="100">
        <v>180981</v>
      </c>
      <c r="G18" s="100">
        <v>20092</v>
      </c>
      <c r="H18" s="100">
        <v>32860</v>
      </c>
      <c r="I18" s="100">
        <v>5500</v>
      </c>
      <c r="J18" s="100">
        <v>3270</v>
      </c>
      <c r="K18" s="100">
        <v>1252</v>
      </c>
      <c r="L18" s="100">
        <v>3231</v>
      </c>
      <c r="M18" s="100">
        <v>0</v>
      </c>
      <c r="N18" s="100">
        <v>0</v>
      </c>
      <c r="O18" s="100">
        <f t="shared" si="0"/>
        <v>247186</v>
      </c>
      <c r="P18" s="101">
        <v>1736133150</v>
      </c>
      <c r="Q18" s="108">
        <v>394204088.69</v>
      </c>
      <c r="R18" s="101">
        <v>70711340</v>
      </c>
      <c r="S18" s="101">
        <f t="shared" si="1"/>
        <v>1182210129.8199999</v>
      </c>
      <c r="T18" s="101">
        <v>0</v>
      </c>
      <c r="U18" s="110">
        <v>89007591.489999995</v>
      </c>
    </row>
    <row r="19" spans="1:21" s="39" customFormat="1" thickTop="1" thickBot="1" x14ac:dyDescent="0.3">
      <c r="A19" s="98">
        <v>2017</v>
      </c>
      <c r="B19" s="98" t="s">
        <v>94</v>
      </c>
      <c r="C19" s="99" t="s">
        <v>153</v>
      </c>
      <c r="D19" s="98" t="s">
        <v>12</v>
      </c>
      <c r="E19" s="98" t="s">
        <v>148</v>
      </c>
      <c r="F19" s="100">
        <v>0</v>
      </c>
      <c r="G19" s="100">
        <v>0</v>
      </c>
      <c r="H19" s="100">
        <v>0</v>
      </c>
      <c r="I19" s="100">
        <v>0</v>
      </c>
      <c r="J19" s="100">
        <v>0</v>
      </c>
      <c r="K19" s="100">
        <v>0</v>
      </c>
      <c r="L19" s="100">
        <v>0</v>
      </c>
      <c r="M19" s="100">
        <v>0</v>
      </c>
      <c r="N19" s="100">
        <v>0</v>
      </c>
      <c r="O19" s="100">
        <f t="shared" si="0"/>
        <v>0</v>
      </c>
      <c r="P19" s="101">
        <v>0</v>
      </c>
      <c r="Q19" s="108">
        <v>0</v>
      </c>
      <c r="R19" s="101">
        <v>0</v>
      </c>
      <c r="S19" s="101">
        <f t="shared" si="1"/>
        <v>0</v>
      </c>
      <c r="T19" s="101">
        <v>0</v>
      </c>
      <c r="U19" s="110">
        <v>0</v>
      </c>
    </row>
    <row r="20" spans="1:21" s="39" customFormat="1" thickTop="1" thickBot="1" x14ac:dyDescent="0.3">
      <c r="A20" s="98">
        <v>2017</v>
      </c>
      <c r="B20" s="98" t="s">
        <v>94</v>
      </c>
      <c r="C20" s="99" t="s">
        <v>154</v>
      </c>
      <c r="D20" s="98" t="s">
        <v>9</v>
      </c>
      <c r="E20" s="98" t="s">
        <v>149</v>
      </c>
      <c r="F20" s="100">
        <v>0</v>
      </c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  <c r="O20" s="100">
        <f t="shared" ref="O20:O40" si="2">SUM(F20:N20)</f>
        <v>0</v>
      </c>
      <c r="P20" s="101">
        <v>0</v>
      </c>
      <c r="Q20" s="108">
        <v>0</v>
      </c>
      <c r="R20" s="101">
        <v>0</v>
      </c>
      <c r="S20" s="101">
        <f t="shared" si="1"/>
        <v>0</v>
      </c>
      <c r="T20" s="101">
        <v>0</v>
      </c>
      <c r="U20" s="110">
        <v>0</v>
      </c>
    </row>
    <row r="21" spans="1:21" s="39" customFormat="1" thickTop="1" thickBot="1" x14ac:dyDescent="0.3">
      <c r="A21" s="98">
        <v>2017</v>
      </c>
      <c r="B21" s="98" t="s">
        <v>94</v>
      </c>
      <c r="C21" s="99" t="s">
        <v>155</v>
      </c>
      <c r="D21" s="98" t="s">
        <v>42</v>
      </c>
      <c r="E21" s="98" t="s">
        <v>150</v>
      </c>
      <c r="F21" s="100">
        <v>0</v>
      </c>
      <c r="G21" s="100">
        <v>0</v>
      </c>
      <c r="H21" s="100">
        <v>0</v>
      </c>
      <c r="I21" s="100">
        <v>0</v>
      </c>
      <c r="J21" s="100">
        <v>0</v>
      </c>
      <c r="K21" s="100">
        <v>0</v>
      </c>
      <c r="L21" s="100">
        <v>0</v>
      </c>
      <c r="M21" s="100">
        <v>0</v>
      </c>
      <c r="N21" s="100">
        <v>0</v>
      </c>
      <c r="O21" s="100">
        <f t="shared" si="2"/>
        <v>0</v>
      </c>
      <c r="P21" s="101">
        <v>0</v>
      </c>
      <c r="Q21" s="108">
        <v>0</v>
      </c>
      <c r="R21" s="101">
        <v>0</v>
      </c>
      <c r="S21" s="101">
        <f t="shared" si="1"/>
        <v>0</v>
      </c>
      <c r="T21" s="101">
        <v>0</v>
      </c>
      <c r="U21" s="110">
        <v>0</v>
      </c>
    </row>
    <row r="22" spans="1:21" s="39" customFormat="1" thickTop="1" thickBot="1" x14ac:dyDescent="0.3">
      <c r="A22" s="98">
        <v>2017</v>
      </c>
      <c r="B22" s="98" t="s">
        <v>94</v>
      </c>
      <c r="C22" s="99" t="s">
        <v>156</v>
      </c>
      <c r="D22" s="98" t="s">
        <v>42</v>
      </c>
      <c r="E22" s="98" t="s">
        <v>151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0">
        <v>0</v>
      </c>
      <c r="L22" s="100">
        <v>0</v>
      </c>
      <c r="M22" s="100">
        <v>0</v>
      </c>
      <c r="N22" s="100">
        <v>0</v>
      </c>
      <c r="O22" s="100">
        <f t="shared" si="2"/>
        <v>0</v>
      </c>
      <c r="P22" s="101">
        <v>0</v>
      </c>
      <c r="Q22" s="108">
        <v>0</v>
      </c>
      <c r="R22" s="101">
        <v>0</v>
      </c>
      <c r="S22" s="101">
        <f t="shared" si="1"/>
        <v>0</v>
      </c>
      <c r="T22" s="101">
        <v>0</v>
      </c>
      <c r="U22" s="110">
        <v>0</v>
      </c>
    </row>
    <row r="23" spans="1:21" s="39" customFormat="1" thickTop="1" thickBot="1" x14ac:dyDescent="0.3">
      <c r="A23" s="98">
        <v>2017</v>
      </c>
      <c r="B23" s="98" t="s">
        <v>94</v>
      </c>
      <c r="C23" s="99" t="s">
        <v>157</v>
      </c>
      <c r="D23" s="98" t="s">
        <v>42</v>
      </c>
      <c r="E23" s="98" t="s">
        <v>152</v>
      </c>
      <c r="F23" s="100">
        <v>0</v>
      </c>
      <c r="G23" s="100">
        <v>0</v>
      </c>
      <c r="H23" s="100">
        <v>0</v>
      </c>
      <c r="I23" s="100">
        <v>0</v>
      </c>
      <c r="J23" s="100">
        <v>0</v>
      </c>
      <c r="K23" s="100">
        <v>0</v>
      </c>
      <c r="L23" s="100">
        <v>0</v>
      </c>
      <c r="M23" s="100">
        <v>0</v>
      </c>
      <c r="N23" s="100">
        <v>0</v>
      </c>
      <c r="O23" s="100">
        <f t="shared" si="2"/>
        <v>0</v>
      </c>
      <c r="P23" s="101">
        <v>0</v>
      </c>
      <c r="Q23" s="108">
        <v>0</v>
      </c>
      <c r="R23" s="101">
        <v>0</v>
      </c>
      <c r="S23" s="101">
        <f t="shared" si="1"/>
        <v>0</v>
      </c>
      <c r="T23" s="101">
        <v>0</v>
      </c>
      <c r="U23" s="110">
        <v>0</v>
      </c>
    </row>
    <row r="24" spans="1:21" s="39" customFormat="1" thickTop="1" thickBot="1" x14ac:dyDescent="0.3">
      <c r="A24" s="98">
        <v>2017</v>
      </c>
      <c r="B24" s="98" t="s">
        <v>95</v>
      </c>
      <c r="C24" s="99" t="s">
        <v>8</v>
      </c>
      <c r="D24" s="98" t="s">
        <v>9</v>
      </c>
      <c r="E24" s="98" t="s">
        <v>10</v>
      </c>
      <c r="F24" s="100">
        <v>50362</v>
      </c>
      <c r="G24" s="100">
        <v>0</v>
      </c>
      <c r="H24" s="100">
        <v>21582</v>
      </c>
      <c r="I24" s="100">
        <v>0</v>
      </c>
      <c r="J24" s="100">
        <v>1767</v>
      </c>
      <c r="K24" s="100">
        <v>1243</v>
      </c>
      <c r="L24" s="100">
        <v>6542</v>
      </c>
      <c r="M24" s="100">
        <v>0</v>
      </c>
      <c r="N24" s="100">
        <v>0</v>
      </c>
      <c r="O24" s="100">
        <f t="shared" si="2"/>
        <v>81496</v>
      </c>
      <c r="P24" s="101">
        <v>797223400</v>
      </c>
      <c r="Q24" s="108">
        <v>183103872.47999999</v>
      </c>
      <c r="R24" s="101">
        <v>23959824</v>
      </c>
      <c r="S24" s="101">
        <f t="shared" si="1"/>
        <v>548816563.88999999</v>
      </c>
      <c r="T24" s="101">
        <v>0</v>
      </c>
      <c r="U24" s="110">
        <v>41343139.630000003</v>
      </c>
    </row>
    <row r="25" spans="1:21" s="39" customFormat="1" thickTop="1" thickBot="1" x14ac:dyDescent="0.3">
      <c r="A25" s="98">
        <v>2017</v>
      </c>
      <c r="B25" s="98" t="s">
        <v>95</v>
      </c>
      <c r="C25" s="99" t="s">
        <v>11</v>
      </c>
      <c r="D25" s="98" t="s">
        <v>12</v>
      </c>
      <c r="E25" s="98" t="s">
        <v>13</v>
      </c>
      <c r="F25" s="100">
        <v>22880</v>
      </c>
      <c r="G25" s="100">
        <v>728</v>
      </c>
      <c r="H25" s="100">
        <v>22572</v>
      </c>
      <c r="I25" s="100">
        <v>0</v>
      </c>
      <c r="J25" s="100">
        <v>4738</v>
      </c>
      <c r="K25" s="100">
        <v>4123</v>
      </c>
      <c r="L25" s="100">
        <v>8555</v>
      </c>
      <c r="M25" s="100">
        <v>0</v>
      </c>
      <c r="N25" s="100">
        <v>0</v>
      </c>
      <c r="O25" s="100">
        <f t="shared" si="2"/>
        <v>63596</v>
      </c>
      <c r="P25" s="101">
        <v>992522300</v>
      </c>
      <c r="Q25" s="108">
        <v>230232230.75</v>
      </c>
      <c r="R25" s="101">
        <v>18697224</v>
      </c>
      <c r="S25" s="101">
        <f t="shared" si="1"/>
        <v>691608563.67999995</v>
      </c>
      <c r="T25" s="101">
        <v>0</v>
      </c>
      <c r="U25" s="110">
        <v>51984281.57</v>
      </c>
    </row>
    <row r="26" spans="1:21" s="39" customFormat="1" thickTop="1" thickBot="1" x14ac:dyDescent="0.3">
      <c r="A26" s="98">
        <v>2017</v>
      </c>
      <c r="B26" s="98" t="s">
        <v>95</v>
      </c>
      <c r="C26" s="99" t="s">
        <v>14</v>
      </c>
      <c r="D26" s="98" t="s">
        <v>4</v>
      </c>
      <c r="E26" s="98" t="s">
        <v>15</v>
      </c>
      <c r="F26" s="100">
        <v>40521</v>
      </c>
      <c r="G26" s="100">
        <v>0</v>
      </c>
      <c r="H26" s="100">
        <v>52968</v>
      </c>
      <c r="I26" s="100">
        <v>0</v>
      </c>
      <c r="J26" s="100">
        <v>12780</v>
      </c>
      <c r="K26" s="100">
        <v>9957</v>
      </c>
      <c r="L26" s="100">
        <v>29468</v>
      </c>
      <c r="M26" s="100">
        <v>0</v>
      </c>
      <c r="N26" s="100">
        <v>0</v>
      </c>
      <c r="O26" s="100">
        <f t="shared" si="2"/>
        <v>145694</v>
      </c>
      <c r="P26" s="101">
        <v>2007689850</v>
      </c>
      <c r="Q26" s="108">
        <v>464287511.06</v>
      </c>
      <c r="R26" s="101">
        <v>42834036</v>
      </c>
      <c r="S26" s="101">
        <f t="shared" si="1"/>
        <v>1395736531.01</v>
      </c>
      <c r="T26" s="101">
        <v>0</v>
      </c>
      <c r="U26" s="110">
        <v>104831771.93000001</v>
      </c>
    </row>
    <row r="27" spans="1:21" s="39" customFormat="1" thickTop="1" thickBot="1" x14ac:dyDescent="0.3">
      <c r="A27" s="98">
        <v>2017</v>
      </c>
      <c r="B27" s="98" t="s">
        <v>95</v>
      </c>
      <c r="C27" s="99" t="s">
        <v>82</v>
      </c>
      <c r="D27" s="98" t="s">
        <v>18</v>
      </c>
      <c r="E27" s="98" t="s">
        <v>19</v>
      </c>
      <c r="F27" s="100">
        <v>18487</v>
      </c>
      <c r="G27" s="100">
        <v>0</v>
      </c>
      <c r="H27" s="100">
        <v>2567</v>
      </c>
      <c r="I27" s="100">
        <v>0</v>
      </c>
      <c r="J27" s="100">
        <v>8085</v>
      </c>
      <c r="K27" s="100">
        <v>7545</v>
      </c>
      <c r="L27" s="100">
        <v>4477</v>
      </c>
      <c r="M27" s="100">
        <v>1117</v>
      </c>
      <c r="N27" s="100">
        <v>5572</v>
      </c>
      <c r="O27" s="100">
        <f t="shared" si="2"/>
        <v>47850</v>
      </c>
      <c r="P27" s="101">
        <v>984349800</v>
      </c>
      <c r="Q27" s="108">
        <v>230188892.40000001</v>
      </c>
      <c r="R27" s="101">
        <v>13158750</v>
      </c>
      <c r="S27" s="101">
        <f t="shared" si="1"/>
        <v>689027661.42000008</v>
      </c>
      <c r="T27" s="101">
        <v>0</v>
      </c>
      <c r="U27" s="110">
        <v>51974496.18</v>
      </c>
    </row>
    <row r="28" spans="1:21" s="39" customFormat="1" thickTop="1" thickBot="1" x14ac:dyDescent="0.3">
      <c r="A28" s="98">
        <v>2017</v>
      </c>
      <c r="B28" s="98" t="s">
        <v>95</v>
      </c>
      <c r="C28" s="99" t="s">
        <v>24</v>
      </c>
      <c r="D28" s="98" t="s">
        <v>9</v>
      </c>
      <c r="E28" s="98" t="s">
        <v>25</v>
      </c>
      <c r="F28" s="100">
        <v>26872</v>
      </c>
      <c r="G28" s="100">
        <v>10373</v>
      </c>
      <c r="H28" s="100">
        <v>15118</v>
      </c>
      <c r="I28" s="100">
        <v>5839</v>
      </c>
      <c r="J28" s="100">
        <v>1793</v>
      </c>
      <c r="K28" s="100">
        <v>1904</v>
      </c>
      <c r="L28" s="100">
        <v>4298</v>
      </c>
      <c r="M28" s="100">
        <v>0</v>
      </c>
      <c r="N28" s="100">
        <v>0</v>
      </c>
      <c r="O28" s="100">
        <f t="shared" si="2"/>
        <v>66197</v>
      </c>
      <c r="P28" s="101">
        <v>552467150</v>
      </c>
      <c r="Q28" s="108">
        <v>126051779.78</v>
      </c>
      <c r="R28" s="101">
        <v>19461918</v>
      </c>
      <c r="S28" s="101">
        <f t="shared" si="1"/>
        <v>378492140.83000004</v>
      </c>
      <c r="T28" s="101">
        <v>0</v>
      </c>
      <c r="U28" s="110">
        <v>28461311.390000001</v>
      </c>
    </row>
    <row r="29" spans="1:21" s="39" customFormat="1" thickTop="1" thickBot="1" x14ac:dyDescent="0.3">
      <c r="A29" s="98">
        <v>2017</v>
      </c>
      <c r="B29" s="98" t="s">
        <v>95</v>
      </c>
      <c r="C29" s="99" t="s">
        <v>84</v>
      </c>
      <c r="D29" s="98" t="s">
        <v>26</v>
      </c>
      <c r="E29" s="98" t="s">
        <v>27</v>
      </c>
      <c r="F29" s="100">
        <v>33509</v>
      </c>
      <c r="G29" s="100">
        <v>0</v>
      </c>
      <c r="H29" s="100">
        <v>32045</v>
      </c>
      <c r="I29" s="100">
        <v>0</v>
      </c>
      <c r="J29" s="100">
        <v>3651</v>
      </c>
      <c r="K29" s="100">
        <v>3416</v>
      </c>
      <c r="L29" s="100">
        <v>7675</v>
      </c>
      <c r="M29" s="100">
        <v>0</v>
      </c>
      <c r="N29" s="100">
        <v>0</v>
      </c>
      <c r="O29" s="100">
        <f t="shared" si="2"/>
        <v>80296</v>
      </c>
      <c r="P29" s="101">
        <v>884777600</v>
      </c>
      <c r="Q29" s="108">
        <v>204059870.81999999</v>
      </c>
      <c r="R29" s="101">
        <v>23607024</v>
      </c>
      <c r="S29" s="101">
        <f t="shared" si="1"/>
        <v>611035897.38000011</v>
      </c>
      <c r="T29" s="101">
        <v>0</v>
      </c>
      <c r="U29" s="110">
        <v>46074807.799999997</v>
      </c>
    </row>
    <row r="30" spans="1:21" s="39" customFormat="1" thickTop="1" thickBot="1" x14ac:dyDescent="0.3">
      <c r="A30" s="98">
        <v>2017</v>
      </c>
      <c r="B30" s="98" t="s">
        <v>95</v>
      </c>
      <c r="C30" s="99" t="s">
        <v>89</v>
      </c>
      <c r="D30" s="98" t="s">
        <v>6</v>
      </c>
      <c r="E30" s="98" t="s">
        <v>37</v>
      </c>
      <c r="F30" s="100">
        <v>33386</v>
      </c>
      <c r="G30" s="100">
        <v>463</v>
      </c>
      <c r="H30" s="100">
        <v>33229</v>
      </c>
      <c r="I30" s="100">
        <v>1494</v>
      </c>
      <c r="J30" s="100">
        <v>5798</v>
      </c>
      <c r="K30" s="100">
        <v>5370</v>
      </c>
      <c r="L30" s="100">
        <v>13950</v>
      </c>
      <c r="M30" s="100">
        <v>0</v>
      </c>
      <c r="N30" s="100">
        <v>0</v>
      </c>
      <c r="O30" s="100">
        <f t="shared" si="2"/>
        <v>93690</v>
      </c>
      <c r="P30" s="101">
        <v>1150732150</v>
      </c>
      <c r="Q30" s="108">
        <v>265759500.02000001</v>
      </c>
      <c r="R30" s="101">
        <v>27544860</v>
      </c>
      <c r="S30" s="101">
        <f t="shared" si="1"/>
        <v>797421783.72000003</v>
      </c>
      <c r="T30" s="101">
        <v>0</v>
      </c>
      <c r="U30" s="110">
        <v>60006006.259999998</v>
      </c>
    </row>
    <row r="31" spans="1:21" s="39" customFormat="1" thickTop="1" thickBot="1" x14ac:dyDescent="0.3">
      <c r="A31" s="98">
        <v>2017</v>
      </c>
      <c r="B31" s="98" t="s">
        <v>95</v>
      </c>
      <c r="C31" s="99" t="s">
        <v>46</v>
      </c>
      <c r="D31" s="98" t="s">
        <v>42</v>
      </c>
      <c r="E31" s="98" t="s">
        <v>47</v>
      </c>
      <c r="F31" s="100">
        <v>35181</v>
      </c>
      <c r="G31" s="100">
        <v>0</v>
      </c>
      <c r="H31" s="100">
        <v>24008</v>
      </c>
      <c r="I31" s="100">
        <v>0</v>
      </c>
      <c r="J31" s="100">
        <v>2712</v>
      </c>
      <c r="K31" s="100">
        <v>1789</v>
      </c>
      <c r="L31" s="100">
        <v>12800</v>
      </c>
      <c r="M31" s="100">
        <v>0</v>
      </c>
      <c r="N31" s="100">
        <v>0</v>
      </c>
      <c r="O31" s="100">
        <f t="shared" si="2"/>
        <v>76490</v>
      </c>
      <c r="P31" s="101">
        <v>907502350</v>
      </c>
      <c r="Q31" s="108">
        <v>209576799.49000001</v>
      </c>
      <c r="R31" s="101">
        <v>22488060</v>
      </c>
      <c r="S31" s="101">
        <f t="shared" si="1"/>
        <v>628117011.88</v>
      </c>
      <c r="T31" s="101">
        <v>0</v>
      </c>
      <c r="U31" s="110">
        <v>47320478.630000003</v>
      </c>
    </row>
    <row r="32" spans="1:21" s="39" customFormat="1" thickTop="1" thickBot="1" x14ac:dyDescent="0.3">
      <c r="A32" s="98">
        <v>2017</v>
      </c>
      <c r="B32" s="98" t="s">
        <v>95</v>
      </c>
      <c r="C32" s="99" t="s">
        <v>90</v>
      </c>
      <c r="D32" s="98" t="s">
        <v>48</v>
      </c>
      <c r="E32" s="98" t="s">
        <v>49</v>
      </c>
      <c r="F32" s="100">
        <v>18887</v>
      </c>
      <c r="G32" s="100">
        <v>0</v>
      </c>
      <c r="H32" s="100">
        <v>6923</v>
      </c>
      <c r="I32" s="100">
        <v>0</v>
      </c>
      <c r="J32" s="100">
        <v>1358</v>
      </c>
      <c r="K32" s="100">
        <v>1290</v>
      </c>
      <c r="L32" s="100">
        <v>2222</v>
      </c>
      <c r="M32" s="100">
        <v>0</v>
      </c>
      <c r="N32" s="100">
        <v>0</v>
      </c>
      <c r="O32" s="100">
        <f t="shared" si="2"/>
        <v>30680</v>
      </c>
      <c r="P32" s="101">
        <v>316901200</v>
      </c>
      <c r="Q32" s="108">
        <v>72308245.060000002</v>
      </c>
      <c r="R32" s="101">
        <v>9019920</v>
      </c>
      <c r="S32" s="101">
        <f t="shared" si="1"/>
        <v>219246510.38</v>
      </c>
      <c r="T32" s="101">
        <v>0</v>
      </c>
      <c r="U32" s="110">
        <v>16326524.560000001</v>
      </c>
    </row>
    <row r="33" spans="1:27" s="39" customFormat="1" thickTop="1" thickBot="1" x14ac:dyDescent="0.3">
      <c r="A33" s="98">
        <v>2017</v>
      </c>
      <c r="B33" s="98" t="s">
        <v>95</v>
      </c>
      <c r="C33" s="99" t="s">
        <v>51</v>
      </c>
      <c r="D33" s="98" t="s">
        <v>9</v>
      </c>
      <c r="E33" s="98" t="s">
        <v>52</v>
      </c>
      <c r="F33" s="100">
        <v>61956</v>
      </c>
      <c r="G33" s="100">
        <v>0</v>
      </c>
      <c r="H33" s="100">
        <v>13381</v>
      </c>
      <c r="I33" s="100">
        <v>0</v>
      </c>
      <c r="J33" s="100">
        <v>511</v>
      </c>
      <c r="K33" s="100">
        <v>206</v>
      </c>
      <c r="L33" s="100">
        <v>257</v>
      </c>
      <c r="M33" s="100">
        <v>0</v>
      </c>
      <c r="N33" s="100">
        <v>0</v>
      </c>
      <c r="O33" s="100">
        <f t="shared" si="2"/>
        <v>76311</v>
      </c>
      <c r="P33" s="101">
        <v>610020300</v>
      </c>
      <c r="Q33" s="108">
        <v>139248159.09999999</v>
      </c>
      <c r="R33" s="101">
        <v>22435434</v>
      </c>
      <c r="S33" s="101">
        <f t="shared" si="1"/>
        <v>416895776.63999999</v>
      </c>
      <c r="T33" s="101">
        <v>0</v>
      </c>
      <c r="U33" s="110">
        <v>31440930.260000002</v>
      </c>
    </row>
    <row r="34" spans="1:27" s="39" customFormat="1" thickTop="1" thickBot="1" x14ac:dyDescent="0.3">
      <c r="A34" s="98">
        <v>2017</v>
      </c>
      <c r="B34" s="98" t="s">
        <v>95</v>
      </c>
      <c r="C34" s="99" t="s">
        <v>91</v>
      </c>
      <c r="D34" s="98" t="s">
        <v>53</v>
      </c>
      <c r="E34" s="98" t="s">
        <v>54</v>
      </c>
      <c r="F34" s="100">
        <v>15976</v>
      </c>
      <c r="G34" s="100">
        <v>0</v>
      </c>
      <c r="H34" s="100">
        <v>8642</v>
      </c>
      <c r="I34" s="100">
        <v>0</v>
      </c>
      <c r="J34" s="100">
        <v>816</v>
      </c>
      <c r="K34" s="100">
        <v>504</v>
      </c>
      <c r="L34" s="100">
        <v>1010</v>
      </c>
      <c r="M34" s="100">
        <v>0</v>
      </c>
      <c r="N34" s="100">
        <v>0</v>
      </c>
      <c r="O34" s="100">
        <f t="shared" si="2"/>
        <v>26948</v>
      </c>
      <c r="P34" s="101">
        <v>247885400</v>
      </c>
      <c r="Q34" s="108">
        <v>56793733.75</v>
      </c>
      <c r="R34" s="101">
        <v>7922712</v>
      </c>
      <c r="S34" s="101">
        <f t="shared" si="1"/>
        <v>170345461.03999999</v>
      </c>
      <c r="T34" s="101">
        <v>0</v>
      </c>
      <c r="U34" s="110">
        <v>12823493.210000001</v>
      </c>
    </row>
    <row r="35" spans="1:27" s="39" customFormat="1" thickTop="1" thickBot="1" x14ac:dyDescent="0.3">
      <c r="A35" s="98">
        <v>2017</v>
      </c>
      <c r="B35" s="98" t="s">
        <v>95</v>
      </c>
      <c r="C35" s="99" t="s">
        <v>92</v>
      </c>
      <c r="D35" s="98" t="s">
        <v>6</v>
      </c>
      <c r="E35" s="98" t="s">
        <v>61</v>
      </c>
      <c r="F35" s="100">
        <v>25143</v>
      </c>
      <c r="G35" s="100">
        <v>844</v>
      </c>
      <c r="H35" s="100">
        <v>25596</v>
      </c>
      <c r="I35" s="100">
        <v>0</v>
      </c>
      <c r="J35" s="100">
        <v>4844</v>
      </c>
      <c r="K35" s="100">
        <v>5295</v>
      </c>
      <c r="L35" s="100">
        <v>14066</v>
      </c>
      <c r="M35" s="100">
        <v>0</v>
      </c>
      <c r="N35" s="100">
        <v>0</v>
      </c>
      <c r="O35" s="100">
        <f t="shared" si="2"/>
        <v>75788</v>
      </c>
      <c r="P35" s="101">
        <v>999136200</v>
      </c>
      <c r="Q35" s="108">
        <v>231274230.59999999</v>
      </c>
      <c r="R35" s="101">
        <v>22281672</v>
      </c>
      <c r="S35" s="101">
        <f t="shared" si="1"/>
        <v>693360742.01999998</v>
      </c>
      <c r="T35" s="101">
        <v>0</v>
      </c>
      <c r="U35" s="110">
        <v>52219555.380000003</v>
      </c>
    </row>
    <row r="36" spans="1:27" s="39" customFormat="1" thickTop="1" thickBot="1" x14ac:dyDescent="0.3">
      <c r="A36" s="98">
        <v>2017</v>
      </c>
      <c r="B36" s="98" t="s">
        <v>95</v>
      </c>
      <c r="C36" s="99" t="s">
        <v>93</v>
      </c>
      <c r="D36" s="98" t="s">
        <v>48</v>
      </c>
      <c r="E36" s="98" t="s">
        <v>62</v>
      </c>
      <c r="F36" s="100">
        <v>12345</v>
      </c>
      <c r="G36" s="100">
        <v>2238</v>
      </c>
      <c r="H36" s="100">
        <v>5074</v>
      </c>
      <c r="I36" s="100">
        <v>0</v>
      </c>
      <c r="J36" s="100">
        <v>1085</v>
      </c>
      <c r="K36" s="100">
        <v>619</v>
      </c>
      <c r="L36" s="100">
        <v>1209</v>
      </c>
      <c r="M36" s="100">
        <v>0</v>
      </c>
      <c r="N36" s="100">
        <v>0</v>
      </c>
      <c r="O36" s="100">
        <f t="shared" si="2"/>
        <v>22570</v>
      </c>
      <c r="P36" s="101">
        <v>208895500</v>
      </c>
      <c r="Q36" s="108">
        <v>47501688.340000004</v>
      </c>
      <c r="R36" s="101">
        <v>6635580</v>
      </c>
      <c r="S36" s="101">
        <f t="shared" si="1"/>
        <v>144032795.28999999</v>
      </c>
      <c r="T36" s="101">
        <v>0</v>
      </c>
      <c r="U36" s="110">
        <v>10725436.369999999</v>
      </c>
    </row>
    <row r="37" spans="1:27" s="39" customFormat="1" thickTop="1" thickBot="1" x14ac:dyDescent="0.3">
      <c r="A37" s="98">
        <v>2017</v>
      </c>
      <c r="B37" s="98" t="s">
        <v>95</v>
      </c>
      <c r="C37" s="99" t="s">
        <v>135</v>
      </c>
      <c r="D37" s="98" t="s">
        <v>137</v>
      </c>
      <c r="E37" s="98" t="s">
        <v>139</v>
      </c>
      <c r="F37" s="100">
        <v>27489</v>
      </c>
      <c r="G37" s="100">
        <v>0</v>
      </c>
      <c r="H37" s="100">
        <v>25397</v>
      </c>
      <c r="I37" s="100">
        <v>0</v>
      </c>
      <c r="J37" s="100">
        <v>0</v>
      </c>
      <c r="K37" s="100">
        <v>0</v>
      </c>
      <c r="L37" s="100">
        <v>0</v>
      </c>
      <c r="M37" s="100">
        <v>0</v>
      </c>
      <c r="N37" s="100">
        <v>0</v>
      </c>
      <c r="O37" s="100">
        <f t="shared" si="2"/>
        <v>52886</v>
      </c>
      <c r="P37" s="101">
        <v>509989300</v>
      </c>
      <c r="Q37" s="108">
        <v>117117628.41</v>
      </c>
      <c r="R37" s="101">
        <v>15548484</v>
      </c>
      <c r="S37" s="101">
        <f t="shared" si="1"/>
        <v>350879123.91000003</v>
      </c>
      <c r="T37" s="101">
        <v>0</v>
      </c>
      <c r="U37" s="110">
        <v>26444063.68</v>
      </c>
    </row>
    <row r="38" spans="1:27" s="39" customFormat="1" thickTop="1" thickBot="1" x14ac:dyDescent="0.3">
      <c r="A38" s="98">
        <v>2017</v>
      </c>
      <c r="B38" s="98" t="s">
        <v>95</v>
      </c>
      <c r="C38" s="99" t="s">
        <v>136</v>
      </c>
      <c r="D38" s="98" t="s">
        <v>137</v>
      </c>
      <c r="E38" s="98" t="s">
        <v>138</v>
      </c>
      <c r="F38" s="100">
        <v>0</v>
      </c>
      <c r="G38" s="100">
        <v>0</v>
      </c>
      <c r="H38" s="100">
        <v>0</v>
      </c>
      <c r="I38" s="100">
        <v>0</v>
      </c>
      <c r="J38" s="100">
        <v>3368</v>
      </c>
      <c r="K38" s="100">
        <v>3033</v>
      </c>
      <c r="L38" s="100">
        <v>7070</v>
      </c>
      <c r="M38" s="100">
        <v>0</v>
      </c>
      <c r="N38" s="100">
        <v>0</v>
      </c>
      <c r="O38" s="100">
        <f t="shared" si="2"/>
        <v>13471</v>
      </c>
      <c r="P38" s="101">
        <v>373380000</v>
      </c>
      <c r="Q38" s="108">
        <v>87527811.569999993</v>
      </c>
      <c r="R38" s="101">
        <v>3960474</v>
      </c>
      <c r="S38" s="101">
        <f t="shared" si="1"/>
        <v>262128754.28</v>
      </c>
      <c r="T38" s="101">
        <v>0</v>
      </c>
      <c r="U38" s="110">
        <v>19762960.149999999</v>
      </c>
    </row>
    <row r="39" spans="1:27" s="39" customFormat="1" thickTop="1" thickBot="1" x14ac:dyDescent="0.3">
      <c r="A39" s="98">
        <v>2017</v>
      </c>
      <c r="B39" s="98" t="s">
        <v>95</v>
      </c>
      <c r="C39" s="99" t="s">
        <v>144</v>
      </c>
      <c r="D39" s="98" t="s">
        <v>42</v>
      </c>
      <c r="E39" s="98" t="s">
        <v>143</v>
      </c>
      <c r="F39" s="100">
        <v>58641</v>
      </c>
      <c r="G39" s="100">
        <v>7093</v>
      </c>
      <c r="H39" s="100">
        <v>29982</v>
      </c>
      <c r="I39" s="100">
        <v>5638</v>
      </c>
      <c r="J39" s="100">
        <v>2983</v>
      </c>
      <c r="K39" s="100">
        <v>1875</v>
      </c>
      <c r="L39" s="100">
        <v>12774</v>
      </c>
      <c r="M39" s="100">
        <v>0</v>
      </c>
      <c r="N39" s="100">
        <v>0</v>
      </c>
      <c r="O39" s="100">
        <f t="shared" si="2"/>
        <v>118986</v>
      </c>
      <c r="P39" s="101">
        <v>1157064350</v>
      </c>
      <c r="Q39" s="108">
        <v>265704807.58000001</v>
      </c>
      <c r="R39" s="101">
        <v>34981884</v>
      </c>
      <c r="S39" s="101">
        <f t="shared" si="1"/>
        <v>0</v>
      </c>
      <c r="T39" s="101">
        <v>796384001.19999993</v>
      </c>
      <c r="U39" s="110">
        <v>59993657.219999999</v>
      </c>
    </row>
    <row r="40" spans="1:27" s="39" customFormat="1" thickTop="1" thickBot="1" x14ac:dyDescent="0.3">
      <c r="A40" s="98">
        <v>2017</v>
      </c>
      <c r="B40" s="98" t="s">
        <v>95</v>
      </c>
      <c r="C40" s="99" t="s">
        <v>145</v>
      </c>
      <c r="D40" s="98" t="s">
        <v>42</v>
      </c>
      <c r="E40" s="98" t="s">
        <v>142</v>
      </c>
      <c r="F40" s="100">
        <v>151168</v>
      </c>
      <c r="G40" s="100">
        <v>19452</v>
      </c>
      <c r="H40" s="100">
        <v>31101</v>
      </c>
      <c r="I40" s="100">
        <v>5056</v>
      </c>
      <c r="J40" s="100">
        <v>3286</v>
      </c>
      <c r="K40" s="100">
        <v>1374</v>
      </c>
      <c r="L40" s="100">
        <v>3239</v>
      </c>
      <c r="M40" s="100">
        <v>0</v>
      </c>
      <c r="N40" s="100">
        <v>0</v>
      </c>
      <c r="O40" s="100">
        <f t="shared" si="2"/>
        <v>214676</v>
      </c>
      <c r="P40" s="101">
        <v>1565378000</v>
      </c>
      <c r="Q40" s="108">
        <v>355632083.38</v>
      </c>
      <c r="R40" s="101">
        <v>63114744</v>
      </c>
      <c r="S40" s="101">
        <f t="shared" si="1"/>
        <v>0</v>
      </c>
      <c r="T40" s="101">
        <v>1066332778.6999998</v>
      </c>
      <c r="U40" s="110">
        <v>80298393.920000002</v>
      </c>
    </row>
    <row r="41" spans="1:27" s="39" customFormat="1" thickTop="1" thickBot="1" x14ac:dyDescent="0.3">
      <c r="A41" s="98">
        <v>2017</v>
      </c>
      <c r="B41" s="98" t="s">
        <v>95</v>
      </c>
      <c r="C41" s="99" t="s">
        <v>153</v>
      </c>
      <c r="D41" s="98" t="s">
        <v>12</v>
      </c>
      <c r="E41" s="98" t="s">
        <v>148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100">
        <v>0</v>
      </c>
      <c r="M41" s="100">
        <v>0</v>
      </c>
      <c r="N41" s="100">
        <v>0</v>
      </c>
      <c r="O41" s="100">
        <f t="shared" ref="O41:O45" si="3">SUM(F41:N41)</f>
        <v>0</v>
      </c>
      <c r="P41" s="101">
        <v>0</v>
      </c>
      <c r="Q41" s="108">
        <v>0</v>
      </c>
      <c r="R41" s="101">
        <v>0</v>
      </c>
      <c r="S41" s="101">
        <f t="shared" si="1"/>
        <v>0</v>
      </c>
      <c r="T41" s="101">
        <v>0</v>
      </c>
      <c r="U41" s="110">
        <v>0</v>
      </c>
      <c r="V41" s="101">
        <v>0</v>
      </c>
      <c r="W41" s="108">
        <v>0</v>
      </c>
      <c r="X41" s="101">
        <v>0</v>
      </c>
      <c r="Y41" s="101">
        <f t="shared" ref="Y41" si="4">+V41-W41-X41-Z41-AA41</f>
        <v>0</v>
      </c>
      <c r="Z41" s="101">
        <v>0</v>
      </c>
      <c r="AA41" s="110">
        <v>0</v>
      </c>
    </row>
    <row r="42" spans="1:27" s="39" customFormat="1" thickTop="1" thickBot="1" x14ac:dyDescent="0.3">
      <c r="A42" s="98">
        <v>2017</v>
      </c>
      <c r="B42" s="98" t="s">
        <v>95</v>
      </c>
      <c r="C42" s="99" t="s">
        <v>154</v>
      </c>
      <c r="D42" s="98" t="s">
        <v>9</v>
      </c>
      <c r="E42" s="98" t="s">
        <v>149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100">
        <v>0</v>
      </c>
      <c r="M42" s="100">
        <v>0</v>
      </c>
      <c r="N42" s="100">
        <v>0</v>
      </c>
      <c r="O42" s="100">
        <f t="shared" si="3"/>
        <v>0</v>
      </c>
      <c r="P42" s="101">
        <v>0</v>
      </c>
      <c r="Q42" s="108">
        <v>0</v>
      </c>
      <c r="R42" s="101">
        <v>0</v>
      </c>
      <c r="S42" s="101">
        <f t="shared" si="1"/>
        <v>0</v>
      </c>
      <c r="T42" s="101">
        <v>0</v>
      </c>
      <c r="U42" s="110">
        <v>0</v>
      </c>
    </row>
    <row r="43" spans="1:27" s="39" customFormat="1" thickTop="1" thickBot="1" x14ac:dyDescent="0.3">
      <c r="A43" s="98">
        <v>2017</v>
      </c>
      <c r="B43" s="98" t="s">
        <v>95</v>
      </c>
      <c r="C43" s="99" t="s">
        <v>155</v>
      </c>
      <c r="D43" s="98" t="s">
        <v>42</v>
      </c>
      <c r="E43" s="98" t="s">
        <v>150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100">
        <v>0</v>
      </c>
      <c r="M43" s="100">
        <v>0</v>
      </c>
      <c r="N43" s="100">
        <v>0</v>
      </c>
      <c r="O43" s="100">
        <f t="shared" si="3"/>
        <v>0</v>
      </c>
      <c r="P43" s="101">
        <v>0</v>
      </c>
      <c r="Q43" s="108">
        <v>0</v>
      </c>
      <c r="R43" s="101">
        <v>0</v>
      </c>
      <c r="S43" s="101">
        <f t="shared" si="1"/>
        <v>0</v>
      </c>
      <c r="T43" s="101">
        <v>0</v>
      </c>
      <c r="U43" s="110">
        <v>0</v>
      </c>
    </row>
    <row r="44" spans="1:27" s="39" customFormat="1" thickTop="1" thickBot="1" x14ac:dyDescent="0.3">
      <c r="A44" s="98">
        <v>2017</v>
      </c>
      <c r="B44" s="98" t="s">
        <v>95</v>
      </c>
      <c r="C44" s="99" t="s">
        <v>156</v>
      </c>
      <c r="D44" s="98" t="s">
        <v>42</v>
      </c>
      <c r="E44" s="98" t="s">
        <v>151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100">
        <v>0</v>
      </c>
      <c r="M44" s="100">
        <v>0</v>
      </c>
      <c r="N44" s="100">
        <v>0</v>
      </c>
      <c r="O44" s="100">
        <f t="shared" si="3"/>
        <v>0</v>
      </c>
      <c r="P44" s="101">
        <v>0</v>
      </c>
      <c r="Q44" s="108">
        <v>0</v>
      </c>
      <c r="R44" s="101">
        <v>0</v>
      </c>
      <c r="S44" s="101">
        <f t="shared" si="1"/>
        <v>0</v>
      </c>
      <c r="T44" s="101">
        <v>0</v>
      </c>
      <c r="U44" s="110">
        <v>0</v>
      </c>
    </row>
    <row r="45" spans="1:27" s="39" customFormat="1" thickTop="1" thickBot="1" x14ac:dyDescent="0.3">
      <c r="A45" s="98">
        <v>2017</v>
      </c>
      <c r="B45" s="98" t="s">
        <v>95</v>
      </c>
      <c r="C45" s="99" t="s">
        <v>157</v>
      </c>
      <c r="D45" s="98" t="s">
        <v>42</v>
      </c>
      <c r="E45" s="98" t="s">
        <v>152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100">
        <v>0</v>
      </c>
      <c r="M45" s="100">
        <v>0</v>
      </c>
      <c r="N45" s="100">
        <v>0</v>
      </c>
      <c r="O45" s="100">
        <f t="shared" si="3"/>
        <v>0</v>
      </c>
      <c r="P45" s="101">
        <v>0</v>
      </c>
      <c r="Q45" s="108">
        <v>0</v>
      </c>
      <c r="R45" s="101">
        <v>0</v>
      </c>
      <c r="S45" s="101">
        <f t="shared" si="1"/>
        <v>0</v>
      </c>
      <c r="T45" s="101">
        <v>0</v>
      </c>
      <c r="U45" s="110">
        <v>0</v>
      </c>
    </row>
    <row r="46" spans="1:27" s="39" customFormat="1" thickTop="1" thickBot="1" x14ac:dyDescent="0.3">
      <c r="A46" s="98">
        <v>2017</v>
      </c>
      <c r="B46" s="98" t="s">
        <v>96</v>
      </c>
      <c r="C46" s="99" t="s">
        <v>8</v>
      </c>
      <c r="D46" s="98" t="s">
        <v>9</v>
      </c>
      <c r="E46" s="98" t="s">
        <v>10</v>
      </c>
      <c r="F46" s="100">
        <v>59160</v>
      </c>
      <c r="G46" s="100">
        <v>0</v>
      </c>
      <c r="H46" s="100">
        <v>23615</v>
      </c>
      <c r="I46" s="100">
        <v>0</v>
      </c>
      <c r="J46" s="100">
        <v>1918</v>
      </c>
      <c r="K46" s="100">
        <v>1218</v>
      </c>
      <c r="L46" s="100">
        <v>7414</v>
      </c>
      <c r="M46" s="100">
        <v>0</v>
      </c>
      <c r="N46" s="100">
        <v>0</v>
      </c>
      <c r="O46" s="100">
        <f t="shared" ref="O46:O106" si="5">SUM(F46:N46)</f>
        <v>93325</v>
      </c>
      <c r="P46" s="101">
        <v>905677200</v>
      </c>
      <c r="Q46" s="108">
        <v>208184079.58000001</v>
      </c>
      <c r="R46" s="101">
        <v>27437550</v>
      </c>
      <c r="S46" s="101">
        <f t="shared" si="1"/>
        <v>623049554.89999998</v>
      </c>
      <c r="T46" s="101"/>
      <c r="U46" s="110">
        <v>47006015.520000003</v>
      </c>
    </row>
    <row r="47" spans="1:27" s="39" customFormat="1" thickTop="1" thickBot="1" x14ac:dyDescent="0.3">
      <c r="A47" s="98">
        <v>2017</v>
      </c>
      <c r="B47" s="98" t="s">
        <v>96</v>
      </c>
      <c r="C47" s="99" t="s">
        <v>11</v>
      </c>
      <c r="D47" s="98" t="s">
        <v>12</v>
      </c>
      <c r="E47" s="98" t="s">
        <v>13</v>
      </c>
      <c r="F47" s="100">
        <v>26352</v>
      </c>
      <c r="G47" s="100">
        <v>841</v>
      </c>
      <c r="H47" s="100">
        <v>22523</v>
      </c>
      <c r="I47" s="100">
        <v>10</v>
      </c>
      <c r="J47" s="100">
        <v>4780</v>
      </c>
      <c r="K47" s="100">
        <v>4025</v>
      </c>
      <c r="L47" s="100">
        <v>7990</v>
      </c>
      <c r="M47" s="100">
        <v>0</v>
      </c>
      <c r="N47" s="100">
        <v>0</v>
      </c>
      <c r="O47" s="100">
        <f t="shared" si="5"/>
        <v>66521</v>
      </c>
      <c r="P47" s="101">
        <v>997041200</v>
      </c>
      <c r="Q47" s="108">
        <v>231709661.78</v>
      </c>
      <c r="R47" s="101">
        <v>19557174</v>
      </c>
      <c r="S47" s="101">
        <f t="shared" si="1"/>
        <v>693456492.56000006</v>
      </c>
      <c r="T47" s="101"/>
      <c r="U47" s="110">
        <v>52317871.659999996</v>
      </c>
    </row>
    <row r="48" spans="1:27" s="39" customFormat="1" thickTop="1" thickBot="1" x14ac:dyDescent="0.3">
      <c r="A48" s="98">
        <v>2017</v>
      </c>
      <c r="B48" s="98" t="s">
        <v>96</v>
      </c>
      <c r="C48" s="99" t="s">
        <v>14</v>
      </c>
      <c r="D48" s="98" t="s">
        <v>4</v>
      </c>
      <c r="E48" s="98" t="s">
        <v>15</v>
      </c>
      <c r="F48" s="100">
        <v>45999</v>
      </c>
      <c r="G48" s="100">
        <v>0</v>
      </c>
      <c r="H48" s="100">
        <v>57188</v>
      </c>
      <c r="I48" s="100">
        <v>0</v>
      </c>
      <c r="J48" s="100">
        <v>13666</v>
      </c>
      <c r="K48" s="100">
        <v>10401</v>
      </c>
      <c r="L48" s="100">
        <v>30739</v>
      </c>
      <c r="M48" s="100">
        <v>0</v>
      </c>
      <c r="N48" s="100">
        <v>0</v>
      </c>
      <c r="O48" s="100">
        <f t="shared" si="5"/>
        <v>157993</v>
      </c>
      <c r="P48" s="101">
        <v>2140333300</v>
      </c>
      <c r="Q48" s="108">
        <v>496348780.93000001</v>
      </c>
      <c r="R48" s="101">
        <v>46449942</v>
      </c>
      <c r="S48" s="101">
        <f t="shared" si="1"/>
        <v>1485463670.6599998</v>
      </c>
      <c r="T48" s="101"/>
      <c r="U48" s="110">
        <v>112070906.41</v>
      </c>
    </row>
    <row r="49" spans="1:21" s="39" customFormat="1" thickTop="1" thickBot="1" x14ac:dyDescent="0.3">
      <c r="A49" s="98">
        <v>2017</v>
      </c>
      <c r="B49" s="98" t="s">
        <v>96</v>
      </c>
      <c r="C49" s="99" t="s">
        <v>82</v>
      </c>
      <c r="D49" s="98" t="s">
        <v>18</v>
      </c>
      <c r="E49" s="98" t="s">
        <v>19</v>
      </c>
      <c r="F49" s="100">
        <v>19250</v>
      </c>
      <c r="G49" s="100">
        <v>0</v>
      </c>
      <c r="H49" s="100">
        <v>2906</v>
      </c>
      <c r="I49" s="100">
        <v>0</v>
      </c>
      <c r="J49" s="100">
        <v>8914</v>
      </c>
      <c r="K49" s="100">
        <v>7569</v>
      </c>
      <c r="L49" s="100">
        <v>4847</v>
      </c>
      <c r="M49" s="100">
        <v>1811</v>
      </c>
      <c r="N49" s="100">
        <v>6187</v>
      </c>
      <c r="O49" s="100">
        <f t="shared" si="5"/>
        <v>51484</v>
      </c>
      <c r="P49" s="101">
        <v>1088512700</v>
      </c>
      <c r="Q49" s="108">
        <v>254672541.31</v>
      </c>
      <c r="R49" s="101">
        <v>14158100</v>
      </c>
      <c r="S49" s="101">
        <f t="shared" si="1"/>
        <v>762179383.88000011</v>
      </c>
      <c r="T49" s="101"/>
      <c r="U49" s="110">
        <v>57502674.810000002</v>
      </c>
    </row>
    <row r="50" spans="1:21" s="39" customFormat="1" thickTop="1" thickBot="1" x14ac:dyDescent="0.3">
      <c r="A50" s="98">
        <v>2017</v>
      </c>
      <c r="B50" s="98" t="s">
        <v>96</v>
      </c>
      <c r="C50" s="99" t="s">
        <v>24</v>
      </c>
      <c r="D50" s="98" t="s">
        <v>9</v>
      </c>
      <c r="E50" s="98" t="s">
        <v>25</v>
      </c>
      <c r="F50" s="100">
        <v>31492</v>
      </c>
      <c r="G50" s="100">
        <v>11885</v>
      </c>
      <c r="H50" s="100">
        <v>16422</v>
      </c>
      <c r="I50" s="100">
        <v>6333</v>
      </c>
      <c r="J50" s="100">
        <v>1572</v>
      </c>
      <c r="K50" s="100">
        <v>2126</v>
      </c>
      <c r="L50" s="100">
        <v>4616</v>
      </c>
      <c r="M50" s="100">
        <v>0</v>
      </c>
      <c r="N50" s="100">
        <v>0</v>
      </c>
      <c r="O50" s="100">
        <f t="shared" si="5"/>
        <v>74446</v>
      </c>
      <c r="P50" s="101">
        <v>610882600</v>
      </c>
      <c r="Q50" s="108">
        <v>139619614.13</v>
      </c>
      <c r="R50" s="101">
        <v>21887124</v>
      </c>
      <c r="S50" s="101">
        <f t="shared" si="1"/>
        <v>417851060.54000002</v>
      </c>
      <c r="T50" s="101"/>
      <c r="U50" s="110">
        <v>31524801.329999998</v>
      </c>
    </row>
    <row r="51" spans="1:21" s="39" customFormat="1" thickTop="1" thickBot="1" x14ac:dyDescent="0.3">
      <c r="A51" s="98">
        <v>2017</v>
      </c>
      <c r="B51" s="98" t="s">
        <v>96</v>
      </c>
      <c r="C51" s="99" t="s">
        <v>84</v>
      </c>
      <c r="D51" s="98" t="s">
        <v>26</v>
      </c>
      <c r="E51" s="98" t="s">
        <v>27</v>
      </c>
      <c r="F51" s="100">
        <v>36710</v>
      </c>
      <c r="G51" s="100">
        <v>0</v>
      </c>
      <c r="H51" s="100">
        <v>33380</v>
      </c>
      <c r="I51" s="100">
        <v>0</v>
      </c>
      <c r="J51" s="100">
        <v>3504</v>
      </c>
      <c r="K51" s="100">
        <v>3485</v>
      </c>
      <c r="L51" s="100">
        <v>7391</v>
      </c>
      <c r="M51" s="100">
        <v>0</v>
      </c>
      <c r="N51" s="100">
        <v>0</v>
      </c>
      <c r="O51" s="100">
        <f t="shared" si="5"/>
        <v>84470</v>
      </c>
      <c r="P51" s="101">
        <v>912780200</v>
      </c>
      <c r="Q51" s="108">
        <v>210484945.53</v>
      </c>
      <c r="R51" s="101">
        <v>24834180</v>
      </c>
      <c r="S51" s="101">
        <f t="shared" si="1"/>
        <v>629935544.97000003</v>
      </c>
      <c r="T51" s="101"/>
      <c r="U51" s="110">
        <v>47525529.5</v>
      </c>
    </row>
    <row r="52" spans="1:21" s="39" customFormat="1" thickTop="1" thickBot="1" x14ac:dyDescent="0.3">
      <c r="A52" s="98">
        <v>2017</v>
      </c>
      <c r="B52" s="98" t="s">
        <v>96</v>
      </c>
      <c r="C52" s="99" t="s">
        <v>89</v>
      </c>
      <c r="D52" s="98" t="s">
        <v>6</v>
      </c>
      <c r="E52" s="98" t="s">
        <v>37</v>
      </c>
      <c r="F52" s="100">
        <v>36604</v>
      </c>
      <c r="G52" s="100">
        <v>520</v>
      </c>
      <c r="H52" s="100">
        <v>35412</v>
      </c>
      <c r="I52" s="100">
        <v>1704</v>
      </c>
      <c r="J52" s="100">
        <v>6452</v>
      </c>
      <c r="K52" s="100">
        <v>5802</v>
      </c>
      <c r="L52" s="100">
        <v>14927</v>
      </c>
      <c r="M52" s="100">
        <v>0</v>
      </c>
      <c r="N52" s="100">
        <v>0</v>
      </c>
      <c r="O52" s="100">
        <f t="shared" si="5"/>
        <v>101421</v>
      </c>
      <c r="P52" s="101">
        <v>1241183900</v>
      </c>
      <c r="Q52" s="108">
        <v>287150713.33999997</v>
      </c>
      <c r="R52" s="101">
        <v>29817774</v>
      </c>
      <c r="S52" s="101">
        <f t="shared" si="1"/>
        <v>859379470.7700001</v>
      </c>
      <c r="T52" s="101"/>
      <c r="U52" s="110">
        <v>64835941.890000001</v>
      </c>
    </row>
    <row r="53" spans="1:21" s="39" customFormat="1" thickTop="1" thickBot="1" x14ac:dyDescent="0.3">
      <c r="A53" s="98">
        <v>2017</v>
      </c>
      <c r="B53" s="98" t="s">
        <v>96</v>
      </c>
      <c r="C53" s="99" t="s">
        <v>46</v>
      </c>
      <c r="D53" s="98" t="s">
        <v>42</v>
      </c>
      <c r="E53" s="98" t="s">
        <v>47</v>
      </c>
      <c r="F53" s="100">
        <v>38170</v>
      </c>
      <c r="G53" s="100">
        <v>0</v>
      </c>
      <c r="H53" s="100">
        <v>25627</v>
      </c>
      <c r="I53" s="100">
        <v>0</v>
      </c>
      <c r="J53" s="100">
        <v>2820</v>
      </c>
      <c r="K53" s="100">
        <v>2027</v>
      </c>
      <c r="L53" s="100">
        <v>13702</v>
      </c>
      <c r="M53" s="100">
        <v>0</v>
      </c>
      <c r="N53" s="100">
        <v>0</v>
      </c>
      <c r="O53" s="100">
        <f t="shared" si="5"/>
        <v>82346</v>
      </c>
      <c r="P53" s="101">
        <v>974964700</v>
      </c>
      <c r="Q53" s="108">
        <v>225373620.5</v>
      </c>
      <c r="R53" s="101">
        <v>24209724</v>
      </c>
      <c r="S53" s="101">
        <f t="shared" si="1"/>
        <v>674494102.62</v>
      </c>
      <c r="T53" s="101"/>
      <c r="U53" s="110">
        <v>50887252.880000003</v>
      </c>
    </row>
    <row r="54" spans="1:21" s="39" customFormat="1" thickTop="1" thickBot="1" x14ac:dyDescent="0.3">
      <c r="A54" s="98">
        <v>2017</v>
      </c>
      <c r="B54" s="98" t="s">
        <v>96</v>
      </c>
      <c r="C54" s="99" t="s">
        <v>90</v>
      </c>
      <c r="D54" s="98" t="s">
        <v>48</v>
      </c>
      <c r="E54" s="98" t="s">
        <v>49</v>
      </c>
      <c r="F54" s="100">
        <v>18968</v>
      </c>
      <c r="G54" s="100">
        <v>0</v>
      </c>
      <c r="H54" s="100">
        <v>7659</v>
      </c>
      <c r="I54" s="100">
        <v>0</v>
      </c>
      <c r="J54" s="100">
        <v>1635</v>
      </c>
      <c r="K54" s="100">
        <v>1350</v>
      </c>
      <c r="L54" s="100">
        <v>2518</v>
      </c>
      <c r="M54" s="100">
        <v>0</v>
      </c>
      <c r="N54" s="100">
        <v>0</v>
      </c>
      <c r="O54" s="100">
        <f t="shared" si="5"/>
        <v>32130</v>
      </c>
      <c r="P54" s="101">
        <v>334761500</v>
      </c>
      <c r="Q54" s="108">
        <v>77115013.129999995</v>
      </c>
      <c r="R54" s="101">
        <v>9446220</v>
      </c>
      <c r="S54" s="101">
        <f t="shared" si="1"/>
        <v>230788419.09</v>
      </c>
      <c r="T54" s="101"/>
      <c r="U54" s="110">
        <v>17411847.780000001</v>
      </c>
    </row>
    <row r="55" spans="1:21" s="39" customFormat="1" thickTop="1" thickBot="1" x14ac:dyDescent="0.3">
      <c r="A55" s="98">
        <v>2017</v>
      </c>
      <c r="B55" s="98" t="s">
        <v>96</v>
      </c>
      <c r="C55" s="99" t="s">
        <v>51</v>
      </c>
      <c r="D55" s="98" t="s">
        <v>9</v>
      </c>
      <c r="E55" s="98" t="s">
        <v>52</v>
      </c>
      <c r="F55" s="100">
        <v>82660</v>
      </c>
      <c r="G55" s="100">
        <v>0</v>
      </c>
      <c r="H55" s="100">
        <v>18588</v>
      </c>
      <c r="I55" s="100">
        <v>0</v>
      </c>
      <c r="J55" s="100">
        <v>1920</v>
      </c>
      <c r="K55" s="100">
        <v>186</v>
      </c>
      <c r="L55" s="100">
        <v>290</v>
      </c>
      <c r="M55" s="100">
        <v>0</v>
      </c>
      <c r="N55" s="100">
        <v>0</v>
      </c>
      <c r="O55" s="100">
        <f t="shared" si="5"/>
        <v>103644</v>
      </c>
      <c r="P55" s="101">
        <v>838635400</v>
      </c>
      <c r="Q55" s="108">
        <v>191572871.72999999</v>
      </c>
      <c r="R55" s="101">
        <v>30471336</v>
      </c>
      <c r="S55" s="101">
        <f t="shared" si="1"/>
        <v>573335831.91999996</v>
      </c>
      <c r="T55" s="101"/>
      <c r="U55" s="110">
        <v>43255360.350000001</v>
      </c>
    </row>
    <row r="56" spans="1:21" s="39" customFormat="1" thickTop="1" thickBot="1" x14ac:dyDescent="0.3">
      <c r="A56" s="98">
        <v>2017</v>
      </c>
      <c r="B56" s="98" t="s">
        <v>96</v>
      </c>
      <c r="C56" s="99" t="s">
        <v>91</v>
      </c>
      <c r="D56" s="98" t="s">
        <v>53</v>
      </c>
      <c r="E56" s="98" t="s">
        <v>54</v>
      </c>
      <c r="F56" s="100">
        <v>17937</v>
      </c>
      <c r="G56" s="100">
        <v>0</v>
      </c>
      <c r="H56" s="100">
        <v>9447</v>
      </c>
      <c r="I56" s="100">
        <v>0</v>
      </c>
      <c r="J56" s="100">
        <v>798</v>
      </c>
      <c r="K56" s="100">
        <v>474</v>
      </c>
      <c r="L56" s="100">
        <v>1247</v>
      </c>
      <c r="M56" s="100">
        <v>0</v>
      </c>
      <c r="N56" s="100">
        <v>0</v>
      </c>
      <c r="O56" s="100">
        <f t="shared" si="5"/>
        <v>29903</v>
      </c>
      <c r="P56" s="101">
        <v>274436900</v>
      </c>
      <c r="Q56" s="108">
        <v>62970450.990000002</v>
      </c>
      <c r="R56" s="101">
        <v>8791482</v>
      </c>
      <c r="S56" s="101">
        <f t="shared" si="1"/>
        <v>188456828.89999998</v>
      </c>
      <c r="T56" s="101"/>
      <c r="U56" s="110">
        <v>14218138.109999999</v>
      </c>
    </row>
    <row r="57" spans="1:21" s="39" customFormat="1" thickTop="1" thickBot="1" x14ac:dyDescent="0.3">
      <c r="A57" s="98">
        <v>2017</v>
      </c>
      <c r="B57" s="98" t="s">
        <v>96</v>
      </c>
      <c r="C57" s="99" t="s">
        <v>92</v>
      </c>
      <c r="D57" s="98" t="s">
        <v>6</v>
      </c>
      <c r="E57" s="98" t="s">
        <v>61</v>
      </c>
      <c r="F57" s="100">
        <v>27645</v>
      </c>
      <c r="G57" s="100">
        <v>825</v>
      </c>
      <c r="H57" s="100">
        <v>27524</v>
      </c>
      <c r="I57" s="100">
        <v>0</v>
      </c>
      <c r="J57" s="100">
        <v>5074</v>
      </c>
      <c r="K57" s="100">
        <v>5786</v>
      </c>
      <c r="L57" s="100">
        <v>15132</v>
      </c>
      <c r="M57" s="100">
        <v>0</v>
      </c>
      <c r="N57" s="100">
        <v>0</v>
      </c>
      <c r="O57" s="100">
        <f t="shared" si="5"/>
        <v>81986</v>
      </c>
      <c r="P57" s="101">
        <v>1077314100</v>
      </c>
      <c r="Q57" s="108">
        <v>249660328.38999999</v>
      </c>
      <c r="R57" s="101">
        <v>24103884</v>
      </c>
      <c r="S57" s="101">
        <f t="shared" si="1"/>
        <v>747178923.53999996</v>
      </c>
      <c r="T57" s="101"/>
      <c r="U57" s="110">
        <v>56370964.07</v>
      </c>
    </row>
    <row r="58" spans="1:21" s="39" customFormat="1" thickTop="1" thickBot="1" x14ac:dyDescent="0.3">
      <c r="A58" s="98">
        <v>2017</v>
      </c>
      <c r="B58" s="98" t="s">
        <v>96</v>
      </c>
      <c r="C58" s="99" t="s">
        <v>93</v>
      </c>
      <c r="D58" s="98" t="s">
        <v>48</v>
      </c>
      <c r="E58" s="98" t="s">
        <v>62</v>
      </c>
      <c r="F58" s="100">
        <v>13919</v>
      </c>
      <c r="G58" s="100">
        <v>2541</v>
      </c>
      <c r="H58" s="100">
        <v>5560</v>
      </c>
      <c r="I58" s="100">
        <v>0</v>
      </c>
      <c r="J58" s="100">
        <v>1368</v>
      </c>
      <c r="K58" s="100">
        <v>944</v>
      </c>
      <c r="L58" s="100">
        <v>1483</v>
      </c>
      <c r="M58" s="100">
        <v>0</v>
      </c>
      <c r="N58" s="100">
        <v>0</v>
      </c>
      <c r="O58" s="100">
        <f t="shared" si="5"/>
        <v>25815</v>
      </c>
      <c r="P58" s="101">
        <v>243351300</v>
      </c>
      <c r="Q58" s="108">
        <v>55886602.740000002</v>
      </c>
      <c r="R58" s="101">
        <v>7589610</v>
      </c>
      <c r="S58" s="101">
        <f t="shared" si="1"/>
        <v>167256415.73999998</v>
      </c>
      <c r="T58" s="101"/>
      <c r="U58" s="110">
        <v>12618671.52</v>
      </c>
    </row>
    <row r="59" spans="1:21" s="39" customFormat="1" thickTop="1" thickBot="1" x14ac:dyDescent="0.3">
      <c r="A59" s="98">
        <v>2017</v>
      </c>
      <c r="B59" s="98" t="s">
        <v>96</v>
      </c>
      <c r="C59" s="99" t="s">
        <v>135</v>
      </c>
      <c r="D59" s="98" t="s">
        <v>137</v>
      </c>
      <c r="E59" s="98" t="s">
        <v>139</v>
      </c>
      <c r="F59" s="100">
        <v>30090</v>
      </c>
      <c r="G59" s="100">
        <v>0</v>
      </c>
      <c r="H59" s="100">
        <v>26644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f t="shared" si="5"/>
        <v>56734</v>
      </c>
      <c r="P59" s="101">
        <v>546277000</v>
      </c>
      <c r="Q59" s="108">
        <v>125539431.59</v>
      </c>
      <c r="R59" s="101">
        <v>16679796</v>
      </c>
      <c r="S59" s="101">
        <f t="shared" si="1"/>
        <v>375712144.43999994</v>
      </c>
      <c r="T59" s="101"/>
      <c r="U59" s="110">
        <v>28345627.969999999</v>
      </c>
    </row>
    <row r="60" spans="1:21" s="39" customFormat="1" thickTop="1" thickBot="1" x14ac:dyDescent="0.3">
      <c r="A60" s="98">
        <v>2017</v>
      </c>
      <c r="B60" s="98" t="s">
        <v>96</v>
      </c>
      <c r="C60" s="99" t="s">
        <v>136</v>
      </c>
      <c r="D60" s="98" t="s">
        <v>137</v>
      </c>
      <c r="E60" s="98" t="s">
        <v>138</v>
      </c>
      <c r="F60" s="100">
        <v>0</v>
      </c>
      <c r="G60" s="100">
        <v>0</v>
      </c>
      <c r="H60" s="100">
        <v>0</v>
      </c>
      <c r="I60" s="100">
        <v>0</v>
      </c>
      <c r="J60" s="100">
        <v>3106</v>
      </c>
      <c r="K60" s="100">
        <v>3029</v>
      </c>
      <c r="L60" s="100">
        <v>6842</v>
      </c>
      <c r="M60" s="100">
        <v>0</v>
      </c>
      <c r="N60" s="100">
        <v>0</v>
      </c>
      <c r="O60" s="100">
        <f t="shared" si="5"/>
        <v>12977</v>
      </c>
      <c r="P60" s="101">
        <v>360534700</v>
      </c>
      <c r="Q60" s="108">
        <v>84559280.450000003</v>
      </c>
      <c r="R60" s="101">
        <v>3815238</v>
      </c>
      <c r="S60" s="101">
        <f t="shared" si="1"/>
        <v>253067487.93000001</v>
      </c>
      <c r="T60" s="101"/>
      <c r="U60" s="110">
        <v>19092693.620000001</v>
      </c>
    </row>
    <row r="61" spans="1:21" s="39" customFormat="1" thickTop="1" thickBot="1" x14ac:dyDescent="0.3">
      <c r="A61" s="98">
        <v>2017</v>
      </c>
      <c r="B61" s="98" t="s">
        <v>96</v>
      </c>
      <c r="C61" s="99" t="s">
        <v>144</v>
      </c>
      <c r="D61" s="98" t="s">
        <v>42</v>
      </c>
      <c r="E61" s="98" t="s">
        <v>143</v>
      </c>
      <c r="F61" s="100">
        <v>62295</v>
      </c>
      <c r="G61" s="100">
        <v>7665</v>
      </c>
      <c r="H61" s="100">
        <v>32662</v>
      </c>
      <c r="I61" s="100">
        <v>5997</v>
      </c>
      <c r="J61" s="100">
        <v>3095</v>
      </c>
      <c r="K61" s="100">
        <v>2099</v>
      </c>
      <c r="L61" s="100">
        <v>13751</v>
      </c>
      <c r="M61" s="100">
        <v>0</v>
      </c>
      <c r="N61" s="100">
        <v>0</v>
      </c>
      <c r="O61" s="100">
        <f t="shared" si="5"/>
        <v>127564</v>
      </c>
      <c r="P61" s="101">
        <v>1242368550</v>
      </c>
      <c r="Q61" s="108">
        <v>285345424.5</v>
      </c>
      <c r="R61" s="101">
        <v>37503816</v>
      </c>
      <c r="S61" s="101">
        <f t="shared" si="1"/>
        <v>0</v>
      </c>
      <c r="T61" s="101">
        <v>855090984.91999996</v>
      </c>
      <c r="U61" s="110">
        <v>64428324.579999998</v>
      </c>
    </row>
    <row r="62" spans="1:21" s="39" customFormat="1" thickTop="1" thickBot="1" x14ac:dyDescent="0.3">
      <c r="A62" s="98">
        <v>2017</v>
      </c>
      <c r="B62" s="98" t="s">
        <v>96</v>
      </c>
      <c r="C62" s="99" t="s">
        <v>145</v>
      </c>
      <c r="D62" s="98" t="s">
        <v>42</v>
      </c>
      <c r="E62" s="98" t="s">
        <v>142</v>
      </c>
      <c r="F62" s="100">
        <v>167488</v>
      </c>
      <c r="G62" s="100">
        <v>22001</v>
      </c>
      <c r="H62" s="100">
        <v>33854</v>
      </c>
      <c r="I62" s="100">
        <v>5519</v>
      </c>
      <c r="J62" s="100">
        <v>2857</v>
      </c>
      <c r="K62" s="100">
        <v>1268</v>
      </c>
      <c r="L62" s="100">
        <v>3556</v>
      </c>
      <c r="M62" s="100">
        <v>0</v>
      </c>
      <c r="N62" s="100">
        <v>0</v>
      </c>
      <c r="O62" s="100">
        <f t="shared" si="5"/>
        <v>236543</v>
      </c>
      <c r="P62" s="101">
        <v>1708371600</v>
      </c>
      <c r="Q62" s="108">
        <v>388048522.68000001</v>
      </c>
      <c r="R62" s="101">
        <v>69543642</v>
      </c>
      <c r="S62" s="101">
        <f t="shared" si="1"/>
        <v>0</v>
      </c>
      <c r="T62" s="101">
        <v>1163161712.99</v>
      </c>
      <c r="U62" s="110">
        <v>87617722.329999998</v>
      </c>
    </row>
    <row r="63" spans="1:21" s="39" customFormat="1" thickTop="1" thickBot="1" x14ac:dyDescent="0.3">
      <c r="A63" s="98">
        <v>2017</v>
      </c>
      <c r="B63" s="98" t="s">
        <v>96</v>
      </c>
      <c r="C63" s="99" t="s">
        <v>153</v>
      </c>
      <c r="D63" s="98" t="s">
        <v>12</v>
      </c>
      <c r="E63" s="98" t="s">
        <v>148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0</v>
      </c>
      <c r="L63" s="100">
        <v>0</v>
      </c>
      <c r="M63" s="100">
        <v>0</v>
      </c>
      <c r="N63" s="100">
        <v>0</v>
      </c>
      <c r="O63" s="100">
        <f t="shared" si="5"/>
        <v>0</v>
      </c>
      <c r="P63" s="101">
        <v>0</v>
      </c>
      <c r="Q63" s="108">
        <v>0</v>
      </c>
      <c r="R63" s="101">
        <v>0</v>
      </c>
      <c r="S63" s="101">
        <f t="shared" si="1"/>
        <v>0</v>
      </c>
      <c r="T63" s="101">
        <v>0</v>
      </c>
      <c r="U63" s="110">
        <v>0</v>
      </c>
    </row>
    <row r="64" spans="1:21" s="39" customFormat="1" thickTop="1" thickBot="1" x14ac:dyDescent="0.3">
      <c r="A64" s="98">
        <v>2017</v>
      </c>
      <c r="B64" s="98" t="s">
        <v>96</v>
      </c>
      <c r="C64" s="99" t="s">
        <v>154</v>
      </c>
      <c r="D64" s="98" t="s">
        <v>9</v>
      </c>
      <c r="E64" s="98" t="s">
        <v>149</v>
      </c>
      <c r="F64" s="100">
        <v>0</v>
      </c>
      <c r="G64" s="100">
        <v>0</v>
      </c>
      <c r="H64" s="100">
        <v>0</v>
      </c>
      <c r="I64" s="100">
        <v>0</v>
      </c>
      <c r="J64" s="100">
        <v>0</v>
      </c>
      <c r="K64" s="100">
        <v>0</v>
      </c>
      <c r="L64" s="100">
        <v>0</v>
      </c>
      <c r="M64" s="100">
        <v>0</v>
      </c>
      <c r="N64" s="100">
        <v>0</v>
      </c>
      <c r="O64" s="100">
        <f t="shared" si="5"/>
        <v>0</v>
      </c>
      <c r="P64" s="101">
        <v>0</v>
      </c>
      <c r="Q64" s="108">
        <v>0</v>
      </c>
      <c r="R64" s="101">
        <v>0</v>
      </c>
      <c r="S64" s="101">
        <f t="shared" si="1"/>
        <v>0</v>
      </c>
      <c r="T64" s="101">
        <v>0</v>
      </c>
      <c r="U64" s="110">
        <v>0</v>
      </c>
    </row>
    <row r="65" spans="1:21" s="39" customFormat="1" thickTop="1" thickBot="1" x14ac:dyDescent="0.3">
      <c r="A65" s="98">
        <v>2017</v>
      </c>
      <c r="B65" s="98" t="s">
        <v>96</v>
      </c>
      <c r="C65" s="99" t="s">
        <v>155</v>
      </c>
      <c r="D65" s="98" t="s">
        <v>42</v>
      </c>
      <c r="E65" s="98" t="s">
        <v>150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0</v>
      </c>
      <c r="L65" s="100">
        <v>0</v>
      </c>
      <c r="M65" s="100">
        <v>0</v>
      </c>
      <c r="N65" s="100">
        <v>0</v>
      </c>
      <c r="O65" s="100">
        <f t="shared" si="5"/>
        <v>0</v>
      </c>
      <c r="P65" s="101">
        <v>0</v>
      </c>
      <c r="Q65" s="108">
        <v>0</v>
      </c>
      <c r="R65" s="101">
        <v>0</v>
      </c>
      <c r="S65" s="101">
        <f t="shared" si="1"/>
        <v>0</v>
      </c>
      <c r="T65" s="101">
        <v>0</v>
      </c>
      <c r="U65" s="110">
        <v>0</v>
      </c>
    </row>
    <row r="66" spans="1:21" s="39" customFormat="1" thickTop="1" thickBot="1" x14ac:dyDescent="0.3">
      <c r="A66" s="98">
        <v>2017</v>
      </c>
      <c r="B66" s="98" t="s">
        <v>96</v>
      </c>
      <c r="C66" s="99" t="s">
        <v>156</v>
      </c>
      <c r="D66" s="98" t="s">
        <v>42</v>
      </c>
      <c r="E66" s="98" t="s">
        <v>151</v>
      </c>
      <c r="F66" s="100">
        <v>0</v>
      </c>
      <c r="G66" s="100">
        <v>0</v>
      </c>
      <c r="H66" s="100">
        <v>0</v>
      </c>
      <c r="I66" s="100">
        <v>0</v>
      </c>
      <c r="J66" s="100">
        <v>0</v>
      </c>
      <c r="K66" s="100">
        <v>0</v>
      </c>
      <c r="L66" s="100">
        <v>0</v>
      </c>
      <c r="M66" s="100">
        <v>0</v>
      </c>
      <c r="N66" s="100">
        <v>0</v>
      </c>
      <c r="O66" s="100">
        <f t="shared" si="5"/>
        <v>0</v>
      </c>
      <c r="P66" s="101">
        <v>0</v>
      </c>
      <c r="Q66" s="108">
        <v>0</v>
      </c>
      <c r="R66" s="101">
        <v>0</v>
      </c>
      <c r="S66" s="101">
        <f t="shared" si="1"/>
        <v>0</v>
      </c>
      <c r="T66" s="101">
        <v>0</v>
      </c>
      <c r="U66" s="110">
        <v>0</v>
      </c>
    </row>
    <row r="67" spans="1:21" s="39" customFormat="1" thickTop="1" thickBot="1" x14ac:dyDescent="0.3">
      <c r="A67" s="98">
        <v>2017</v>
      </c>
      <c r="B67" s="98" t="s">
        <v>96</v>
      </c>
      <c r="C67" s="99" t="s">
        <v>157</v>
      </c>
      <c r="D67" s="98" t="s">
        <v>42</v>
      </c>
      <c r="E67" s="98" t="s">
        <v>152</v>
      </c>
      <c r="F67" s="100">
        <v>0</v>
      </c>
      <c r="G67" s="100">
        <v>0</v>
      </c>
      <c r="H67" s="100">
        <v>0</v>
      </c>
      <c r="I67" s="100">
        <v>0</v>
      </c>
      <c r="J67" s="100">
        <v>0</v>
      </c>
      <c r="K67" s="100">
        <v>0</v>
      </c>
      <c r="L67" s="100">
        <v>0</v>
      </c>
      <c r="M67" s="100">
        <v>0</v>
      </c>
      <c r="N67" s="100">
        <v>0</v>
      </c>
      <c r="O67" s="100">
        <f t="shared" si="5"/>
        <v>0</v>
      </c>
      <c r="P67" s="101">
        <v>0</v>
      </c>
      <c r="Q67" s="108">
        <v>0</v>
      </c>
      <c r="R67" s="101">
        <v>0</v>
      </c>
      <c r="S67" s="101">
        <f t="shared" si="1"/>
        <v>0</v>
      </c>
      <c r="T67" s="101">
        <v>0</v>
      </c>
      <c r="U67" s="110">
        <v>0</v>
      </c>
    </row>
    <row r="68" spans="1:21" s="39" customFormat="1" thickTop="1" thickBot="1" x14ac:dyDescent="0.3">
      <c r="A68" s="98">
        <v>2017</v>
      </c>
      <c r="B68" s="98" t="s">
        <v>97</v>
      </c>
      <c r="C68" s="99" t="s">
        <v>8</v>
      </c>
      <c r="D68" s="98" t="s">
        <v>9</v>
      </c>
      <c r="E68" s="98" t="s">
        <v>10</v>
      </c>
      <c r="F68" s="100">
        <v>77139</v>
      </c>
      <c r="G68" s="100">
        <v>0</v>
      </c>
      <c r="H68" s="100">
        <v>22341</v>
      </c>
      <c r="I68" s="100">
        <v>0</v>
      </c>
      <c r="J68" s="100">
        <v>1656</v>
      </c>
      <c r="K68" s="100">
        <v>1107</v>
      </c>
      <c r="L68" s="100">
        <v>7163</v>
      </c>
      <c r="M68" s="100">
        <v>0</v>
      </c>
      <c r="N68" s="100">
        <v>0</v>
      </c>
      <c r="O68" s="100">
        <f t="shared" si="5"/>
        <v>109406</v>
      </c>
      <c r="P68" s="101">
        <v>1020737950</v>
      </c>
      <c r="Q68" s="115">
        <v>234110808.09</v>
      </c>
      <c r="R68" s="101">
        <v>32165364</v>
      </c>
      <c r="S68" s="101">
        <f t="shared" si="1"/>
        <v>701601749.89999998</v>
      </c>
      <c r="T68" s="101"/>
      <c r="U68" s="110">
        <v>52860028.009999998</v>
      </c>
    </row>
    <row r="69" spans="1:21" s="39" customFormat="1" thickTop="1" thickBot="1" x14ac:dyDescent="0.3">
      <c r="A69" s="98">
        <v>2017</v>
      </c>
      <c r="B69" s="98" t="s">
        <v>97</v>
      </c>
      <c r="C69" s="99" t="s">
        <v>11</v>
      </c>
      <c r="D69" s="98" t="s">
        <v>12</v>
      </c>
      <c r="E69" s="98" t="s">
        <v>13</v>
      </c>
      <c r="F69" s="100">
        <v>38043</v>
      </c>
      <c r="G69" s="100">
        <v>983</v>
      </c>
      <c r="H69" s="100">
        <v>23008</v>
      </c>
      <c r="I69" s="100">
        <v>10</v>
      </c>
      <c r="J69" s="100">
        <v>4711</v>
      </c>
      <c r="K69" s="100">
        <v>4053</v>
      </c>
      <c r="L69" s="100">
        <v>7833</v>
      </c>
      <c r="M69" s="100">
        <v>0</v>
      </c>
      <c r="N69" s="100">
        <v>0</v>
      </c>
      <c r="O69" s="100">
        <f t="shared" si="5"/>
        <v>78641</v>
      </c>
      <c r="P69" s="101">
        <v>1096967600</v>
      </c>
      <c r="Q69" s="115">
        <v>253983101</v>
      </c>
      <c r="R69" s="101">
        <v>23120454</v>
      </c>
      <c r="S69" s="101">
        <f t="shared" si="1"/>
        <v>762517039.36000001</v>
      </c>
      <c r="T69" s="101"/>
      <c r="U69" s="110">
        <v>57347005.640000001</v>
      </c>
    </row>
    <row r="70" spans="1:21" s="39" customFormat="1" thickTop="1" thickBot="1" x14ac:dyDescent="0.3">
      <c r="A70" s="98">
        <v>2017</v>
      </c>
      <c r="B70" s="98" t="s">
        <v>97</v>
      </c>
      <c r="C70" s="99" t="s">
        <v>14</v>
      </c>
      <c r="D70" s="98" t="s">
        <v>4</v>
      </c>
      <c r="E70" s="98" t="s">
        <v>15</v>
      </c>
      <c r="F70" s="100">
        <v>83003</v>
      </c>
      <c r="G70" s="100">
        <v>0</v>
      </c>
      <c r="H70" s="100">
        <v>55666</v>
      </c>
      <c r="I70" s="100">
        <v>0</v>
      </c>
      <c r="J70" s="100">
        <v>13520</v>
      </c>
      <c r="K70" s="100">
        <v>10176</v>
      </c>
      <c r="L70" s="100">
        <v>30957</v>
      </c>
      <c r="M70" s="100">
        <v>0</v>
      </c>
      <c r="N70" s="100">
        <v>0</v>
      </c>
      <c r="O70" s="100">
        <f t="shared" si="5"/>
        <v>193322</v>
      </c>
      <c r="P70" s="101">
        <v>2422644300</v>
      </c>
      <c r="Q70" s="115">
        <v>559556695.17999995</v>
      </c>
      <c r="R70" s="101">
        <v>56836668</v>
      </c>
      <c r="S70" s="101">
        <f t="shared" si="1"/>
        <v>1679908275.3200002</v>
      </c>
      <c r="T70" s="101"/>
      <c r="U70" s="110">
        <v>126342661.5</v>
      </c>
    </row>
    <row r="71" spans="1:21" s="39" customFormat="1" thickTop="1" thickBot="1" x14ac:dyDescent="0.3">
      <c r="A71" s="98">
        <v>2017</v>
      </c>
      <c r="B71" s="98" t="s">
        <v>97</v>
      </c>
      <c r="C71" s="99" t="s">
        <v>82</v>
      </c>
      <c r="D71" s="98" t="s">
        <v>18</v>
      </c>
      <c r="E71" s="98" t="s">
        <v>19</v>
      </c>
      <c r="F71" s="100">
        <v>28372</v>
      </c>
      <c r="G71" s="100">
        <v>0</v>
      </c>
      <c r="H71" s="100">
        <v>3227</v>
      </c>
      <c r="I71" s="100">
        <v>0</v>
      </c>
      <c r="J71" s="100">
        <v>7849</v>
      </c>
      <c r="K71" s="100">
        <v>6747</v>
      </c>
      <c r="L71" s="100">
        <v>4391</v>
      </c>
      <c r="M71" s="100">
        <v>1396</v>
      </c>
      <c r="N71" s="100">
        <v>5475</v>
      </c>
      <c r="O71" s="100">
        <f t="shared" si="5"/>
        <v>57457</v>
      </c>
      <c r="P71" s="101">
        <v>1093391650</v>
      </c>
      <c r="Q71" s="115">
        <v>255392506.41</v>
      </c>
      <c r="R71" s="101">
        <v>15800675</v>
      </c>
      <c r="S71" s="101">
        <f t="shared" si="1"/>
        <v>764533232.4000001</v>
      </c>
      <c r="T71" s="101"/>
      <c r="U71" s="110">
        <v>57665236.189999998</v>
      </c>
    </row>
    <row r="72" spans="1:21" s="39" customFormat="1" thickTop="1" thickBot="1" x14ac:dyDescent="0.3">
      <c r="A72" s="98">
        <v>2017</v>
      </c>
      <c r="B72" s="98" t="s">
        <v>97</v>
      </c>
      <c r="C72" s="99" t="s">
        <v>24</v>
      </c>
      <c r="D72" s="98" t="s">
        <v>9</v>
      </c>
      <c r="E72" s="98" t="s">
        <v>25</v>
      </c>
      <c r="F72" s="100">
        <v>42706</v>
      </c>
      <c r="G72" s="100">
        <v>11070</v>
      </c>
      <c r="H72" s="100">
        <v>15349</v>
      </c>
      <c r="I72" s="100">
        <v>6047</v>
      </c>
      <c r="J72" s="100">
        <v>1235</v>
      </c>
      <c r="K72" s="100">
        <v>2119</v>
      </c>
      <c r="L72" s="100">
        <v>4978</v>
      </c>
      <c r="M72" s="100">
        <v>0</v>
      </c>
      <c r="N72" s="100">
        <v>0</v>
      </c>
      <c r="O72" s="100">
        <f t="shared" si="5"/>
        <v>83504</v>
      </c>
      <c r="P72" s="101">
        <v>690143000</v>
      </c>
      <c r="Q72" s="115">
        <v>157539999.88999999</v>
      </c>
      <c r="R72" s="101">
        <v>24550176</v>
      </c>
      <c r="S72" s="101">
        <f t="shared" si="1"/>
        <v>472481767.5</v>
      </c>
      <c r="T72" s="101"/>
      <c r="U72" s="110">
        <v>35571056.609999999</v>
      </c>
    </row>
    <row r="73" spans="1:21" s="39" customFormat="1" thickTop="1" thickBot="1" x14ac:dyDescent="0.3">
      <c r="A73" s="98">
        <v>2017</v>
      </c>
      <c r="B73" s="98" t="s">
        <v>97</v>
      </c>
      <c r="C73" s="99" t="s">
        <v>84</v>
      </c>
      <c r="D73" s="98" t="s">
        <v>26</v>
      </c>
      <c r="E73" s="98" t="s">
        <v>27</v>
      </c>
      <c r="F73" s="100">
        <v>48613</v>
      </c>
      <c r="G73" s="100">
        <v>0</v>
      </c>
      <c r="H73" s="100">
        <v>33160</v>
      </c>
      <c r="I73" s="100">
        <v>0</v>
      </c>
      <c r="J73" s="100">
        <v>2950</v>
      </c>
      <c r="K73" s="100">
        <v>3149</v>
      </c>
      <c r="L73" s="100">
        <v>7592</v>
      </c>
      <c r="M73" s="100">
        <v>0</v>
      </c>
      <c r="N73" s="100">
        <v>0</v>
      </c>
      <c r="O73" s="100">
        <f t="shared" si="5"/>
        <v>95464</v>
      </c>
      <c r="P73" s="101">
        <v>992646200</v>
      </c>
      <c r="Q73" s="115">
        <v>228564749.19</v>
      </c>
      <c r="R73" s="101">
        <v>28066416</v>
      </c>
      <c r="S73" s="101">
        <f t="shared" si="1"/>
        <v>684407254.95999992</v>
      </c>
      <c r="T73" s="101"/>
      <c r="U73" s="110">
        <v>51607779.850000001</v>
      </c>
    </row>
    <row r="74" spans="1:21" s="39" customFormat="1" thickTop="1" thickBot="1" x14ac:dyDescent="0.3">
      <c r="A74" s="98">
        <v>2017</v>
      </c>
      <c r="B74" s="98" t="s">
        <v>97</v>
      </c>
      <c r="C74" s="99" t="s">
        <v>89</v>
      </c>
      <c r="D74" s="98" t="s">
        <v>6</v>
      </c>
      <c r="E74" s="98" t="s">
        <v>37</v>
      </c>
      <c r="F74" s="100">
        <v>54877</v>
      </c>
      <c r="G74" s="100">
        <v>502</v>
      </c>
      <c r="H74" s="100">
        <v>34124</v>
      </c>
      <c r="I74" s="100">
        <v>1905</v>
      </c>
      <c r="J74" s="100">
        <v>5654</v>
      </c>
      <c r="K74" s="100">
        <v>5400</v>
      </c>
      <c r="L74" s="100">
        <v>14461</v>
      </c>
      <c r="M74" s="100">
        <v>0</v>
      </c>
      <c r="N74" s="100">
        <v>0</v>
      </c>
      <c r="O74" s="100">
        <f t="shared" si="5"/>
        <v>116923</v>
      </c>
      <c r="P74" s="101">
        <v>1342405100</v>
      </c>
      <c r="Q74" s="115">
        <v>309346707.41000003</v>
      </c>
      <c r="R74" s="101">
        <v>34375362</v>
      </c>
      <c r="S74" s="101">
        <f t="shared" si="1"/>
        <v>928835441.0999999</v>
      </c>
      <c r="T74" s="101"/>
      <c r="U74" s="110">
        <v>69847589.489999995</v>
      </c>
    </row>
    <row r="75" spans="1:21" s="39" customFormat="1" thickTop="1" thickBot="1" x14ac:dyDescent="0.3">
      <c r="A75" s="98">
        <v>2017</v>
      </c>
      <c r="B75" s="98" t="s">
        <v>97</v>
      </c>
      <c r="C75" s="99" t="s">
        <v>46</v>
      </c>
      <c r="D75" s="98" t="s">
        <v>42</v>
      </c>
      <c r="E75" s="98" t="s">
        <v>47</v>
      </c>
      <c r="F75" s="100">
        <v>46538</v>
      </c>
      <c r="G75" s="100">
        <v>0</v>
      </c>
      <c r="H75" s="100">
        <v>24656</v>
      </c>
      <c r="I75" s="100">
        <v>0</v>
      </c>
      <c r="J75" s="100">
        <v>2657</v>
      </c>
      <c r="K75" s="100">
        <v>1776</v>
      </c>
      <c r="L75" s="100">
        <v>13518</v>
      </c>
      <c r="M75" s="100"/>
      <c r="N75" s="100"/>
      <c r="O75" s="100">
        <f t="shared" si="5"/>
        <v>89145</v>
      </c>
      <c r="P75" s="101">
        <v>1020097600</v>
      </c>
      <c r="Q75" s="115">
        <v>235383497.81999999</v>
      </c>
      <c r="R75" s="101">
        <v>26208630</v>
      </c>
      <c r="S75" s="101">
        <f t="shared" si="1"/>
        <v>705358082.75000012</v>
      </c>
      <c r="T75" s="101"/>
      <c r="U75" s="110">
        <v>53147389.43</v>
      </c>
    </row>
    <row r="76" spans="1:21" s="39" customFormat="1" thickTop="1" thickBot="1" x14ac:dyDescent="0.3">
      <c r="A76" s="98">
        <v>2017</v>
      </c>
      <c r="B76" s="98" t="s">
        <v>97</v>
      </c>
      <c r="C76" s="99" t="s">
        <v>90</v>
      </c>
      <c r="D76" s="98" t="s">
        <v>48</v>
      </c>
      <c r="E76" s="98" t="s">
        <v>49</v>
      </c>
      <c r="F76" s="100">
        <v>23059</v>
      </c>
      <c r="G76" s="100">
        <v>0</v>
      </c>
      <c r="H76" s="100">
        <v>7678</v>
      </c>
      <c r="I76" s="100">
        <v>0</v>
      </c>
      <c r="J76" s="100">
        <v>1201</v>
      </c>
      <c r="K76" s="100">
        <v>1217</v>
      </c>
      <c r="L76" s="100">
        <v>2312</v>
      </c>
      <c r="M76" s="100"/>
      <c r="N76" s="100"/>
      <c r="O76" s="100">
        <f t="shared" si="5"/>
        <v>35467</v>
      </c>
      <c r="P76" s="101">
        <v>351983350</v>
      </c>
      <c r="Q76" s="115">
        <v>80580147.769999996</v>
      </c>
      <c r="R76" s="101">
        <v>10427298</v>
      </c>
      <c r="S76" s="101">
        <f t="shared" si="1"/>
        <v>242781661.50000003</v>
      </c>
      <c r="T76" s="101"/>
      <c r="U76" s="110">
        <v>18194242.73</v>
      </c>
    </row>
    <row r="77" spans="1:21" s="39" customFormat="1" thickTop="1" thickBot="1" x14ac:dyDescent="0.3">
      <c r="A77" s="98">
        <v>2017</v>
      </c>
      <c r="B77" s="98" t="s">
        <v>97</v>
      </c>
      <c r="C77" s="99" t="s">
        <v>51</v>
      </c>
      <c r="D77" s="98" t="s">
        <v>9</v>
      </c>
      <c r="E77" s="98" t="s">
        <v>52</v>
      </c>
      <c r="F77" s="100">
        <v>99391</v>
      </c>
      <c r="G77" s="100">
        <v>0</v>
      </c>
      <c r="H77" s="100">
        <v>17342</v>
      </c>
      <c r="I77" s="100">
        <v>0</v>
      </c>
      <c r="J77" s="100">
        <v>1459</v>
      </c>
      <c r="K77" s="100">
        <v>111</v>
      </c>
      <c r="L77" s="100">
        <v>225</v>
      </c>
      <c r="M77" s="100"/>
      <c r="N77" s="100"/>
      <c r="O77" s="100">
        <f t="shared" si="5"/>
        <v>118528</v>
      </c>
      <c r="P77" s="101">
        <v>945698050</v>
      </c>
      <c r="Q77" s="115">
        <v>215838900.59</v>
      </c>
      <c r="R77" s="101">
        <v>34847232</v>
      </c>
      <c r="S77" s="101">
        <f t="shared" si="1"/>
        <v>646277515</v>
      </c>
      <c r="T77" s="101"/>
      <c r="U77" s="110">
        <v>48734402.409999996</v>
      </c>
    </row>
    <row r="78" spans="1:21" s="39" customFormat="1" thickTop="1" thickBot="1" x14ac:dyDescent="0.3">
      <c r="A78" s="98">
        <v>2017</v>
      </c>
      <c r="B78" s="98" t="s">
        <v>97</v>
      </c>
      <c r="C78" s="99" t="s">
        <v>91</v>
      </c>
      <c r="D78" s="98" t="s">
        <v>53</v>
      </c>
      <c r="E78" s="98" t="s">
        <v>54</v>
      </c>
      <c r="F78" s="100">
        <v>19581</v>
      </c>
      <c r="G78" s="100">
        <v>0</v>
      </c>
      <c r="H78" s="100">
        <v>8520</v>
      </c>
      <c r="I78" s="100">
        <v>0</v>
      </c>
      <c r="J78" s="100">
        <v>761</v>
      </c>
      <c r="K78" s="100">
        <v>494</v>
      </c>
      <c r="L78" s="100">
        <v>1127</v>
      </c>
      <c r="M78" s="100"/>
      <c r="N78" s="100"/>
      <c r="O78" s="100">
        <f t="shared" si="5"/>
        <v>30483</v>
      </c>
      <c r="P78" s="101">
        <v>276197900</v>
      </c>
      <c r="Q78" s="115">
        <v>63307337.460000001</v>
      </c>
      <c r="R78" s="101">
        <v>8962002</v>
      </c>
      <c r="S78" s="101">
        <f t="shared" si="1"/>
        <v>189634356.62</v>
      </c>
      <c r="T78" s="101"/>
      <c r="U78" s="110">
        <v>14294203.92</v>
      </c>
    </row>
    <row r="79" spans="1:21" s="39" customFormat="1" thickTop="1" thickBot="1" x14ac:dyDescent="0.3">
      <c r="A79" s="98">
        <v>2017</v>
      </c>
      <c r="B79" s="98" t="s">
        <v>97</v>
      </c>
      <c r="C79" s="99" t="s">
        <v>92</v>
      </c>
      <c r="D79" s="98" t="s">
        <v>6</v>
      </c>
      <c r="E79" s="98" t="s">
        <v>61</v>
      </c>
      <c r="F79" s="100">
        <v>45462</v>
      </c>
      <c r="G79" s="100">
        <v>733</v>
      </c>
      <c r="H79" s="100">
        <v>26495</v>
      </c>
      <c r="I79" s="100">
        <v>0</v>
      </c>
      <c r="J79" s="100">
        <v>4745</v>
      </c>
      <c r="K79" s="100">
        <v>5394</v>
      </c>
      <c r="L79" s="100">
        <v>14492</v>
      </c>
      <c r="M79" s="100"/>
      <c r="N79" s="100"/>
      <c r="O79" s="100">
        <f t="shared" si="5"/>
        <v>97321</v>
      </c>
      <c r="P79" s="101">
        <v>1178210250</v>
      </c>
      <c r="Q79" s="115">
        <v>272250673.38999999</v>
      </c>
      <c r="R79" s="101">
        <v>28612374</v>
      </c>
      <c r="S79" s="101">
        <f t="shared" si="1"/>
        <v>815875550.20000005</v>
      </c>
      <c r="T79" s="101"/>
      <c r="U79" s="110">
        <v>61471652.409999996</v>
      </c>
    </row>
    <row r="80" spans="1:21" s="39" customFormat="1" thickTop="1" thickBot="1" x14ac:dyDescent="0.3">
      <c r="A80" s="98">
        <v>2017</v>
      </c>
      <c r="B80" s="98" t="s">
        <v>97</v>
      </c>
      <c r="C80" s="99" t="s">
        <v>93</v>
      </c>
      <c r="D80" s="98" t="s">
        <v>48</v>
      </c>
      <c r="E80" s="98" t="s">
        <v>62</v>
      </c>
      <c r="F80" s="100">
        <v>14910</v>
      </c>
      <c r="G80" s="100">
        <v>2386</v>
      </c>
      <c r="H80" s="100">
        <v>5079</v>
      </c>
      <c r="I80" s="100">
        <v>0</v>
      </c>
      <c r="J80" s="100">
        <v>1079</v>
      </c>
      <c r="K80" s="100">
        <v>610</v>
      </c>
      <c r="L80" s="100">
        <v>1308</v>
      </c>
      <c r="M80" s="100"/>
      <c r="N80" s="100"/>
      <c r="O80" s="100">
        <f t="shared" si="5"/>
        <v>25372</v>
      </c>
      <c r="P80" s="101">
        <v>235103700</v>
      </c>
      <c r="Q80" s="115">
        <v>52602231.609999999</v>
      </c>
      <c r="R80" s="101">
        <v>7459368</v>
      </c>
      <c r="S80" s="101">
        <f t="shared" si="1"/>
        <v>163165009.10999998</v>
      </c>
      <c r="T80" s="101"/>
      <c r="U80" s="110">
        <v>11877091.279999999</v>
      </c>
    </row>
    <row r="81" spans="1:21" s="39" customFormat="1" thickTop="1" thickBot="1" x14ac:dyDescent="0.3">
      <c r="A81" s="98">
        <v>2017</v>
      </c>
      <c r="B81" s="98" t="s">
        <v>97</v>
      </c>
      <c r="C81" s="99" t="s">
        <v>135</v>
      </c>
      <c r="D81" s="98" t="s">
        <v>137</v>
      </c>
      <c r="E81" s="98" t="s">
        <v>139</v>
      </c>
      <c r="F81" s="100">
        <v>41190</v>
      </c>
      <c r="G81" s="100">
        <v>0</v>
      </c>
      <c r="H81" s="100">
        <v>25961</v>
      </c>
      <c r="I81" s="100">
        <v>0</v>
      </c>
      <c r="J81" s="100">
        <v>0</v>
      </c>
      <c r="K81" s="100">
        <v>0</v>
      </c>
      <c r="L81" s="100">
        <v>0</v>
      </c>
      <c r="M81" s="100"/>
      <c r="N81" s="100"/>
      <c r="O81" s="100">
        <f t="shared" si="5"/>
        <v>67151</v>
      </c>
      <c r="P81" s="101">
        <v>643124800</v>
      </c>
      <c r="Q81" s="115">
        <v>147664783.28999999</v>
      </c>
      <c r="R81" s="101">
        <v>19742394</v>
      </c>
      <c r="S81" s="101">
        <f t="shared" ref="S81:S164" si="6">+P81-Q81-R81-T81-U81</f>
        <v>442376297.53000003</v>
      </c>
      <c r="T81" s="101"/>
      <c r="U81" s="110">
        <v>33341325.18</v>
      </c>
    </row>
    <row r="82" spans="1:21" s="39" customFormat="1" thickTop="1" thickBot="1" x14ac:dyDescent="0.3">
      <c r="A82" s="98">
        <v>2017</v>
      </c>
      <c r="B82" s="98" t="s">
        <v>97</v>
      </c>
      <c r="C82" s="99" t="s">
        <v>136</v>
      </c>
      <c r="D82" s="98" t="s">
        <v>137</v>
      </c>
      <c r="E82" s="98" t="s">
        <v>138</v>
      </c>
      <c r="F82" s="100">
        <v>0</v>
      </c>
      <c r="G82" s="100">
        <v>0</v>
      </c>
      <c r="H82" s="100">
        <v>0</v>
      </c>
      <c r="I82" s="100">
        <v>0</v>
      </c>
      <c r="J82" s="100">
        <v>2775</v>
      </c>
      <c r="K82" s="100">
        <v>2862</v>
      </c>
      <c r="L82" s="100">
        <v>7162</v>
      </c>
      <c r="M82" s="100"/>
      <c r="N82" s="100"/>
      <c r="O82" s="100">
        <f t="shared" si="5"/>
        <v>12799</v>
      </c>
      <c r="P82" s="101">
        <v>359419000</v>
      </c>
      <c r="Q82" s="115">
        <v>84248969.799999997</v>
      </c>
      <c r="R82" s="101">
        <v>3762906</v>
      </c>
      <c r="S82" s="101">
        <f t="shared" si="6"/>
        <v>252384495.81</v>
      </c>
      <c r="T82" s="101"/>
      <c r="U82" s="110">
        <v>19022628.390000001</v>
      </c>
    </row>
    <row r="83" spans="1:21" s="39" customFormat="1" thickTop="1" thickBot="1" x14ac:dyDescent="0.3">
      <c r="A83" s="98">
        <v>2017</v>
      </c>
      <c r="B83" s="98" t="s">
        <v>97</v>
      </c>
      <c r="C83" s="99" t="s">
        <v>144</v>
      </c>
      <c r="D83" s="98" t="s">
        <v>42</v>
      </c>
      <c r="E83" s="98" t="s">
        <v>143</v>
      </c>
      <c r="F83" s="100">
        <v>72547</v>
      </c>
      <c r="G83" s="100">
        <v>7088</v>
      </c>
      <c r="H83" s="100">
        <v>30946</v>
      </c>
      <c r="I83" s="100">
        <v>5752</v>
      </c>
      <c r="J83" s="100">
        <v>2843</v>
      </c>
      <c r="K83" s="100">
        <v>1873</v>
      </c>
      <c r="L83" s="100">
        <v>13540</v>
      </c>
      <c r="M83" s="100"/>
      <c r="N83" s="100"/>
      <c r="O83" s="100">
        <f t="shared" si="5"/>
        <v>134589</v>
      </c>
      <c r="P83" s="101">
        <v>1280332000</v>
      </c>
      <c r="Q83" s="115">
        <v>293826385.61000001</v>
      </c>
      <c r="R83" s="101">
        <v>39569166</v>
      </c>
      <c r="S83" s="101">
        <f t="shared" si="6"/>
        <v>0</v>
      </c>
      <c r="T83" s="110">
        <v>880593202.22000003</v>
      </c>
      <c r="U83" s="110">
        <v>66343246.170000002</v>
      </c>
    </row>
    <row r="84" spans="1:21" s="39" customFormat="1" thickTop="1" thickBot="1" x14ac:dyDescent="0.3">
      <c r="A84" s="98">
        <v>2017</v>
      </c>
      <c r="B84" s="98" t="s">
        <v>97</v>
      </c>
      <c r="C84" s="99" t="s">
        <v>145</v>
      </c>
      <c r="D84" s="98" t="s">
        <v>42</v>
      </c>
      <c r="E84" s="98" t="s">
        <v>142</v>
      </c>
      <c r="F84" s="100">
        <v>165890</v>
      </c>
      <c r="G84" s="100">
        <v>19729</v>
      </c>
      <c r="H84" s="100">
        <v>31116</v>
      </c>
      <c r="I84" s="100">
        <v>5264</v>
      </c>
      <c r="J84" s="100">
        <v>2558</v>
      </c>
      <c r="K84" s="100">
        <v>1203</v>
      </c>
      <c r="L84" s="100">
        <v>3232</v>
      </c>
      <c r="M84" s="100"/>
      <c r="N84" s="100"/>
      <c r="O84" s="100">
        <f t="shared" si="5"/>
        <v>228992</v>
      </c>
      <c r="P84" s="101">
        <v>1650280700</v>
      </c>
      <c r="Q84" s="115">
        <v>374852517.41000003</v>
      </c>
      <c r="R84" s="101">
        <v>67323648</v>
      </c>
      <c r="S84" s="101">
        <f t="shared" si="6"/>
        <v>0</v>
      </c>
      <c r="T84" s="110">
        <v>1123466346.6699998</v>
      </c>
      <c r="U84" s="110">
        <v>84638187.920000002</v>
      </c>
    </row>
    <row r="85" spans="1:21" s="39" customFormat="1" thickTop="1" thickBot="1" x14ac:dyDescent="0.3">
      <c r="A85" s="98">
        <v>2017</v>
      </c>
      <c r="B85" s="98" t="s">
        <v>97</v>
      </c>
      <c r="C85" s="99" t="s">
        <v>153</v>
      </c>
      <c r="D85" s="98" t="s">
        <v>12</v>
      </c>
      <c r="E85" s="98" t="s">
        <v>148</v>
      </c>
      <c r="F85" s="100">
        <v>0</v>
      </c>
      <c r="G85" s="100">
        <v>0</v>
      </c>
      <c r="H85" s="100">
        <v>0</v>
      </c>
      <c r="I85" s="100">
        <v>0</v>
      </c>
      <c r="J85" s="100">
        <v>0</v>
      </c>
      <c r="K85" s="100">
        <v>0</v>
      </c>
      <c r="L85" s="100">
        <v>0</v>
      </c>
      <c r="M85" s="100">
        <v>0</v>
      </c>
      <c r="N85" s="100">
        <v>0</v>
      </c>
      <c r="O85" s="100">
        <f t="shared" si="5"/>
        <v>0</v>
      </c>
      <c r="P85" s="101">
        <v>0</v>
      </c>
      <c r="Q85" s="108">
        <v>0</v>
      </c>
      <c r="R85" s="101">
        <v>0</v>
      </c>
      <c r="S85" s="101">
        <f t="shared" si="6"/>
        <v>0</v>
      </c>
      <c r="T85" s="101">
        <v>0</v>
      </c>
      <c r="U85" s="110">
        <v>0</v>
      </c>
    </row>
    <row r="86" spans="1:21" s="39" customFormat="1" thickTop="1" thickBot="1" x14ac:dyDescent="0.3">
      <c r="A86" s="98">
        <v>2017</v>
      </c>
      <c r="B86" s="98" t="s">
        <v>97</v>
      </c>
      <c r="C86" s="99" t="s">
        <v>154</v>
      </c>
      <c r="D86" s="98" t="s">
        <v>9</v>
      </c>
      <c r="E86" s="98" t="s">
        <v>149</v>
      </c>
      <c r="F86" s="100">
        <v>0</v>
      </c>
      <c r="G86" s="100">
        <v>0</v>
      </c>
      <c r="H86" s="100">
        <v>0</v>
      </c>
      <c r="I86" s="100">
        <v>0</v>
      </c>
      <c r="J86" s="100">
        <v>0</v>
      </c>
      <c r="K86" s="100">
        <v>0</v>
      </c>
      <c r="L86" s="100">
        <v>0</v>
      </c>
      <c r="M86" s="100">
        <v>0</v>
      </c>
      <c r="N86" s="100">
        <v>0</v>
      </c>
      <c r="O86" s="100">
        <f t="shared" si="5"/>
        <v>0</v>
      </c>
      <c r="P86" s="101">
        <v>0</v>
      </c>
      <c r="Q86" s="108">
        <v>0</v>
      </c>
      <c r="R86" s="101">
        <v>0</v>
      </c>
      <c r="S86" s="101">
        <f t="shared" si="6"/>
        <v>0</v>
      </c>
      <c r="T86" s="101">
        <v>0</v>
      </c>
      <c r="U86" s="110">
        <v>0</v>
      </c>
    </row>
    <row r="87" spans="1:21" s="39" customFormat="1" thickTop="1" thickBot="1" x14ac:dyDescent="0.3">
      <c r="A87" s="98">
        <v>2017</v>
      </c>
      <c r="B87" s="98" t="s">
        <v>97</v>
      </c>
      <c r="C87" s="99" t="s">
        <v>155</v>
      </c>
      <c r="D87" s="98" t="s">
        <v>42</v>
      </c>
      <c r="E87" s="98" t="s">
        <v>150</v>
      </c>
      <c r="F87" s="100">
        <v>0</v>
      </c>
      <c r="G87" s="100">
        <v>0</v>
      </c>
      <c r="H87" s="100">
        <v>0</v>
      </c>
      <c r="I87" s="100">
        <v>0</v>
      </c>
      <c r="J87" s="100">
        <v>0</v>
      </c>
      <c r="K87" s="100">
        <v>0</v>
      </c>
      <c r="L87" s="100">
        <v>0</v>
      </c>
      <c r="M87" s="100">
        <v>0</v>
      </c>
      <c r="N87" s="100">
        <v>0</v>
      </c>
      <c r="O87" s="100">
        <f t="shared" si="5"/>
        <v>0</v>
      </c>
      <c r="P87" s="101">
        <v>0</v>
      </c>
      <c r="Q87" s="108">
        <v>0</v>
      </c>
      <c r="R87" s="101">
        <v>0</v>
      </c>
      <c r="S87" s="101">
        <f t="shared" si="6"/>
        <v>0</v>
      </c>
      <c r="T87" s="101">
        <v>0</v>
      </c>
      <c r="U87" s="110">
        <v>0</v>
      </c>
    </row>
    <row r="88" spans="1:21" s="39" customFormat="1" thickTop="1" thickBot="1" x14ac:dyDescent="0.3">
      <c r="A88" s="98">
        <v>2017</v>
      </c>
      <c r="B88" s="98" t="s">
        <v>97</v>
      </c>
      <c r="C88" s="99" t="s">
        <v>156</v>
      </c>
      <c r="D88" s="98" t="s">
        <v>42</v>
      </c>
      <c r="E88" s="98" t="s">
        <v>151</v>
      </c>
      <c r="F88" s="100">
        <v>0</v>
      </c>
      <c r="G88" s="100">
        <v>0</v>
      </c>
      <c r="H88" s="100">
        <v>0</v>
      </c>
      <c r="I88" s="100">
        <v>0</v>
      </c>
      <c r="J88" s="100">
        <v>0</v>
      </c>
      <c r="K88" s="100">
        <v>0</v>
      </c>
      <c r="L88" s="100">
        <v>0</v>
      </c>
      <c r="M88" s="100">
        <v>0</v>
      </c>
      <c r="N88" s="100">
        <v>0</v>
      </c>
      <c r="O88" s="100">
        <f t="shared" si="5"/>
        <v>0</v>
      </c>
      <c r="P88" s="101">
        <v>0</v>
      </c>
      <c r="Q88" s="108">
        <v>0</v>
      </c>
      <c r="R88" s="101">
        <v>0</v>
      </c>
      <c r="S88" s="101">
        <f t="shared" si="6"/>
        <v>0</v>
      </c>
      <c r="T88" s="101">
        <v>0</v>
      </c>
      <c r="U88" s="110">
        <v>0</v>
      </c>
    </row>
    <row r="89" spans="1:21" s="39" customFormat="1" thickTop="1" thickBot="1" x14ac:dyDescent="0.3">
      <c r="A89" s="98">
        <v>2017</v>
      </c>
      <c r="B89" s="98" t="s">
        <v>97</v>
      </c>
      <c r="C89" s="99" t="s">
        <v>157</v>
      </c>
      <c r="D89" s="98" t="s">
        <v>42</v>
      </c>
      <c r="E89" s="98" t="s">
        <v>152</v>
      </c>
      <c r="F89" s="100">
        <v>0</v>
      </c>
      <c r="G89" s="100">
        <v>0</v>
      </c>
      <c r="H89" s="100">
        <v>0</v>
      </c>
      <c r="I89" s="100">
        <v>0</v>
      </c>
      <c r="J89" s="100">
        <v>0</v>
      </c>
      <c r="K89" s="100">
        <v>0</v>
      </c>
      <c r="L89" s="100">
        <v>0</v>
      </c>
      <c r="M89" s="100">
        <v>0</v>
      </c>
      <c r="N89" s="100">
        <v>0</v>
      </c>
      <c r="O89" s="100">
        <f t="shared" si="5"/>
        <v>0</v>
      </c>
      <c r="P89" s="101">
        <v>0</v>
      </c>
      <c r="Q89" s="108">
        <v>0</v>
      </c>
      <c r="R89" s="101">
        <v>0</v>
      </c>
      <c r="S89" s="101">
        <f t="shared" si="6"/>
        <v>0</v>
      </c>
      <c r="T89" s="101">
        <v>0</v>
      </c>
      <c r="U89" s="110">
        <v>0</v>
      </c>
    </row>
    <row r="90" spans="1:21" s="39" customFormat="1" thickTop="1" thickBot="1" x14ac:dyDescent="0.3">
      <c r="A90" s="98">
        <v>2017</v>
      </c>
      <c r="B90" s="98" t="s">
        <v>98</v>
      </c>
      <c r="C90" s="99" t="s">
        <v>8</v>
      </c>
      <c r="D90" s="98" t="s">
        <v>9</v>
      </c>
      <c r="E90" s="98" t="s">
        <v>10</v>
      </c>
      <c r="F90" s="100">
        <v>61817</v>
      </c>
      <c r="G90" s="100">
        <v>0</v>
      </c>
      <c r="H90" s="100">
        <v>24333</v>
      </c>
      <c r="I90" s="100">
        <v>0</v>
      </c>
      <c r="J90" s="100">
        <v>1937</v>
      </c>
      <c r="K90" s="100">
        <v>998</v>
      </c>
      <c r="L90" s="100">
        <v>7575</v>
      </c>
      <c r="M90" s="100">
        <v>0</v>
      </c>
      <c r="N90" s="100">
        <v>0</v>
      </c>
      <c r="O90" s="100">
        <f t="shared" si="5"/>
        <v>96660</v>
      </c>
      <c r="P90" s="101">
        <v>932181550</v>
      </c>
      <c r="Q90" s="108">
        <v>214104876.13999999</v>
      </c>
      <c r="R90" s="101">
        <v>28418040</v>
      </c>
      <c r="S90" s="101">
        <f t="shared" si="6"/>
        <v>641315757.93000007</v>
      </c>
      <c r="T90" s="101"/>
      <c r="U90" s="110">
        <v>48342875.93</v>
      </c>
    </row>
    <row r="91" spans="1:21" s="39" customFormat="1" thickTop="1" thickBot="1" x14ac:dyDescent="0.3">
      <c r="A91" s="98">
        <v>2017</v>
      </c>
      <c r="B91" s="98" t="s">
        <v>98</v>
      </c>
      <c r="C91" s="99" t="s">
        <v>11</v>
      </c>
      <c r="D91" s="98" t="s">
        <v>12</v>
      </c>
      <c r="E91" s="98" t="s">
        <v>13</v>
      </c>
      <c r="F91" s="100">
        <v>20880</v>
      </c>
      <c r="G91" s="100">
        <v>710</v>
      </c>
      <c r="H91" s="100">
        <v>17856</v>
      </c>
      <c r="I91" s="100">
        <v>25</v>
      </c>
      <c r="J91" s="100">
        <v>3556</v>
      </c>
      <c r="K91" s="100">
        <v>2908</v>
      </c>
      <c r="L91" s="100">
        <v>5292</v>
      </c>
      <c r="M91" s="100">
        <v>0</v>
      </c>
      <c r="N91" s="100">
        <v>0</v>
      </c>
      <c r="O91" s="100">
        <f t="shared" si="5"/>
        <v>51227</v>
      </c>
      <c r="P91" s="101">
        <v>741427250</v>
      </c>
      <c r="Q91" s="108">
        <v>171585518.09999999</v>
      </c>
      <c r="R91" s="101">
        <v>15060738</v>
      </c>
      <c r="S91" s="101">
        <f t="shared" si="6"/>
        <v>516038590.81999999</v>
      </c>
      <c r="T91" s="101"/>
      <c r="U91" s="110">
        <v>38742403.079999998</v>
      </c>
    </row>
    <row r="92" spans="1:21" s="39" customFormat="1" thickTop="1" thickBot="1" x14ac:dyDescent="0.3">
      <c r="A92" s="98">
        <v>2017</v>
      </c>
      <c r="B92" s="98" t="s">
        <v>98</v>
      </c>
      <c r="C92" s="99" t="s">
        <v>14</v>
      </c>
      <c r="D92" s="98" t="s">
        <v>4</v>
      </c>
      <c r="E92" s="98" t="s">
        <v>15</v>
      </c>
      <c r="F92" s="100">
        <v>40127</v>
      </c>
      <c r="G92" s="100">
        <v>0</v>
      </c>
      <c r="H92" s="100">
        <v>52638</v>
      </c>
      <c r="I92" s="100">
        <v>0</v>
      </c>
      <c r="J92" s="100">
        <v>10635</v>
      </c>
      <c r="K92" s="100">
        <v>8716</v>
      </c>
      <c r="L92" s="100">
        <v>25607</v>
      </c>
      <c r="M92" s="100">
        <v>0</v>
      </c>
      <c r="N92" s="100">
        <v>0</v>
      </c>
      <c r="O92" s="100">
        <f t="shared" si="5"/>
        <v>137723</v>
      </c>
      <c r="P92" s="101">
        <v>1832486050</v>
      </c>
      <c r="Q92" s="108">
        <v>423678247.44999999</v>
      </c>
      <c r="R92" s="101">
        <v>40490562</v>
      </c>
      <c r="S92" s="101">
        <f t="shared" si="6"/>
        <v>1272654660.04</v>
      </c>
      <c r="T92" s="101"/>
      <c r="U92" s="110">
        <v>95662580.510000005</v>
      </c>
    </row>
    <row r="93" spans="1:21" s="39" customFormat="1" thickTop="1" thickBot="1" x14ac:dyDescent="0.3">
      <c r="A93" s="98">
        <v>2017</v>
      </c>
      <c r="B93" s="98" t="s">
        <v>98</v>
      </c>
      <c r="C93" s="99" t="s">
        <v>82</v>
      </c>
      <c r="D93" s="98" t="s">
        <v>18</v>
      </c>
      <c r="E93" s="98" t="s">
        <v>19</v>
      </c>
      <c r="F93" s="100">
        <v>18778</v>
      </c>
      <c r="G93" s="100">
        <v>0</v>
      </c>
      <c r="H93" s="100">
        <v>3044</v>
      </c>
      <c r="I93" s="100">
        <v>0</v>
      </c>
      <c r="J93" s="100">
        <v>8553</v>
      </c>
      <c r="K93" s="100">
        <v>8364</v>
      </c>
      <c r="L93" s="100">
        <v>4916</v>
      </c>
      <c r="M93" s="100">
        <v>1943</v>
      </c>
      <c r="N93" s="100">
        <v>5890</v>
      </c>
      <c r="O93" s="100">
        <f t="shared" si="5"/>
        <v>51488</v>
      </c>
      <c r="P93" s="101">
        <v>1084857900</v>
      </c>
      <c r="Q93" s="108">
        <v>253777451.81999999</v>
      </c>
      <c r="R93" s="101">
        <v>14159200</v>
      </c>
      <c r="S93" s="101">
        <f t="shared" si="6"/>
        <v>759620676.20000005</v>
      </c>
      <c r="T93" s="101"/>
      <c r="U93" s="110">
        <v>57300571.979999997</v>
      </c>
    </row>
    <row r="94" spans="1:21" s="39" customFormat="1" thickTop="1" thickBot="1" x14ac:dyDescent="0.3">
      <c r="A94" s="98">
        <v>2017</v>
      </c>
      <c r="B94" s="98" t="s">
        <v>98</v>
      </c>
      <c r="C94" s="99" t="s">
        <v>24</v>
      </c>
      <c r="D94" s="98" t="s">
        <v>9</v>
      </c>
      <c r="E94" s="98" t="s">
        <v>25</v>
      </c>
      <c r="F94" s="100">
        <v>30417</v>
      </c>
      <c r="G94" s="100">
        <v>11920</v>
      </c>
      <c r="H94" s="100">
        <v>15692</v>
      </c>
      <c r="I94" s="100">
        <v>6352</v>
      </c>
      <c r="J94" s="100">
        <v>1140</v>
      </c>
      <c r="K94" s="100">
        <v>1881</v>
      </c>
      <c r="L94" s="100">
        <v>4551</v>
      </c>
      <c r="M94" s="100">
        <v>0</v>
      </c>
      <c r="N94" s="100">
        <v>0</v>
      </c>
      <c r="O94" s="100">
        <f t="shared" si="5"/>
        <v>71953</v>
      </c>
      <c r="P94" s="101">
        <v>582351600</v>
      </c>
      <c r="Q94" s="108">
        <v>132857028.58</v>
      </c>
      <c r="R94" s="101">
        <v>21154182</v>
      </c>
      <c r="S94" s="101">
        <f t="shared" si="6"/>
        <v>398342516.58000004</v>
      </c>
      <c r="T94" s="101"/>
      <c r="U94" s="110">
        <v>29997872.84</v>
      </c>
    </row>
    <row r="95" spans="1:21" s="39" customFormat="1" thickTop="1" thickBot="1" x14ac:dyDescent="0.3">
      <c r="A95" s="98">
        <v>2017</v>
      </c>
      <c r="B95" s="98" t="s">
        <v>98</v>
      </c>
      <c r="C95" s="99" t="s">
        <v>84</v>
      </c>
      <c r="D95" s="98" t="s">
        <v>26</v>
      </c>
      <c r="E95" s="98" t="s">
        <v>27</v>
      </c>
      <c r="F95" s="100">
        <v>36975</v>
      </c>
      <c r="G95" s="100">
        <v>0</v>
      </c>
      <c r="H95" s="100">
        <v>33564</v>
      </c>
      <c r="I95" s="100">
        <v>0</v>
      </c>
      <c r="J95" s="100">
        <v>3398</v>
      </c>
      <c r="K95" s="100">
        <v>3343</v>
      </c>
      <c r="L95" s="100">
        <v>7346</v>
      </c>
      <c r="M95" s="100">
        <v>0</v>
      </c>
      <c r="N95" s="100">
        <v>0</v>
      </c>
      <c r="O95" s="100">
        <f t="shared" si="5"/>
        <v>84626</v>
      </c>
      <c r="P95" s="101">
        <v>910591900</v>
      </c>
      <c r="Q95" s="108">
        <v>209834283.74000001</v>
      </c>
      <c r="R95" s="101">
        <v>24880044</v>
      </c>
      <c r="S95" s="101">
        <f t="shared" si="6"/>
        <v>628498956.10000002</v>
      </c>
      <c r="T95" s="101"/>
      <c r="U95" s="110">
        <v>47378616.159999996</v>
      </c>
    </row>
    <row r="96" spans="1:21" s="39" customFormat="1" thickTop="1" thickBot="1" x14ac:dyDescent="0.3">
      <c r="A96" s="98">
        <v>2017</v>
      </c>
      <c r="B96" s="98" t="s">
        <v>98</v>
      </c>
      <c r="C96" s="99" t="s">
        <v>89</v>
      </c>
      <c r="D96" s="98" t="s">
        <v>6</v>
      </c>
      <c r="E96" s="98" t="s">
        <v>37</v>
      </c>
      <c r="F96" s="100">
        <v>34905</v>
      </c>
      <c r="G96" s="100">
        <v>531</v>
      </c>
      <c r="H96" s="100">
        <v>33945</v>
      </c>
      <c r="I96" s="100">
        <v>1880</v>
      </c>
      <c r="J96" s="100">
        <v>6329</v>
      </c>
      <c r="K96" s="100">
        <v>5766</v>
      </c>
      <c r="L96" s="100">
        <v>15267</v>
      </c>
      <c r="M96" s="100">
        <v>0</v>
      </c>
      <c r="N96" s="100">
        <v>0</v>
      </c>
      <c r="O96" s="100">
        <f t="shared" si="5"/>
        <v>98623</v>
      </c>
      <c r="P96" s="101">
        <v>1223997700</v>
      </c>
      <c r="Q96" s="108">
        <v>282722891.44999999</v>
      </c>
      <c r="R96" s="101">
        <v>28995162</v>
      </c>
      <c r="S96" s="101">
        <f t="shared" si="6"/>
        <v>848443465.37</v>
      </c>
      <c r="T96" s="101"/>
      <c r="U96" s="110">
        <v>63836181.18</v>
      </c>
    </row>
    <row r="97" spans="1:21" thickTop="1" thickBot="1" x14ac:dyDescent="0.3">
      <c r="A97" s="98">
        <v>2017</v>
      </c>
      <c r="B97" s="98" t="s">
        <v>98</v>
      </c>
      <c r="C97" s="99" t="s">
        <v>46</v>
      </c>
      <c r="D97" s="98" t="s">
        <v>42</v>
      </c>
      <c r="E97" s="98" t="s">
        <v>47</v>
      </c>
      <c r="F97" s="100">
        <v>38062</v>
      </c>
      <c r="G97" s="100">
        <v>0</v>
      </c>
      <c r="H97" s="100">
        <v>25862</v>
      </c>
      <c r="I97" s="100">
        <v>0</v>
      </c>
      <c r="J97" s="100">
        <v>2787</v>
      </c>
      <c r="K97" s="100">
        <v>1999</v>
      </c>
      <c r="L97" s="100">
        <v>13959</v>
      </c>
      <c r="M97" s="100"/>
      <c r="N97" s="100"/>
      <c r="O97" s="100">
        <f t="shared" si="5"/>
        <v>82669</v>
      </c>
      <c r="P97" s="101">
        <v>982521500</v>
      </c>
      <c r="Q97" s="108">
        <v>226910097.09</v>
      </c>
      <c r="R97" s="101">
        <v>24304686</v>
      </c>
      <c r="S97" s="101">
        <f t="shared" si="6"/>
        <v>680072542.00999999</v>
      </c>
      <c r="T97" s="101"/>
      <c r="U97" s="110">
        <v>51234174.899999999</v>
      </c>
    </row>
    <row r="98" spans="1:21" thickTop="1" thickBot="1" x14ac:dyDescent="0.3">
      <c r="A98" s="98">
        <v>2017</v>
      </c>
      <c r="B98" s="98" t="s">
        <v>98</v>
      </c>
      <c r="C98" s="99" t="s">
        <v>90</v>
      </c>
      <c r="D98" s="98" t="s">
        <v>48</v>
      </c>
      <c r="E98" s="98" t="s">
        <v>49</v>
      </c>
      <c r="F98" s="100">
        <v>18187</v>
      </c>
      <c r="G98" s="100">
        <v>0</v>
      </c>
      <c r="H98" s="100">
        <v>7632</v>
      </c>
      <c r="I98" s="100">
        <v>0</v>
      </c>
      <c r="J98" s="100">
        <v>1055</v>
      </c>
      <c r="K98" s="100">
        <v>976</v>
      </c>
      <c r="L98" s="100">
        <v>1949</v>
      </c>
      <c r="M98" s="100"/>
      <c r="N98" s="100"/>
      <c r="O98" s="100">
        <f t="shared" si="5"/>
        <v>29799</v>
      </c>
      <c r="P98" s="101">
        <v>296720900</v>
      </c>
      <c r="Q98" s="108">
        <v>67871747.719999999</v>
      </c>
      <c r="R98" s="101">
        <v>8760906</v>
      </c>
      <c r="S98" s="101">
        <f t="shared" si="6"/>
        <v>204763441.27000001</v>
      </c>
      <c r="T98" s="101"/>
      <c r="U98" s="110">
        <v>15324805.01</v>
      </c>
    </row>
    <row r="99" spans="1:21" thickTop="1" thickBot="1" x14ac:dyDescent="0.3">
      <c r="A99" s="98">
        <v>2017</v>
      </c>
      <c r="B99" s="98" t="s">
        <v>98</v>
      </c>
      <c r="C99" s="99" t="s">
        <v>51</v>
      </c>
      <c r="D99" s="98" t="s">
        <v>9</v>
      </c>
      <c r="E99" s="98" t="s">
        <v>52</v>
      </c>
      <c r="F99" s="100">
        <v>82326</v>
      </c>
      <c r="G99" s="100">
        <v>0</v>
      </c>
      <c r="H99" s="100">
        <v>19086</v>
      </c>
      <c r="I99" s="100">
        <v>0</v>
      </c>
      <c r="J99" s="100">
        <v>1428</v>
      </c>
      <c r="K99" s="100">
        <v>166</v>
      </c>
      <c r="L99" s="100">
        <v>211</v>
      </c>
      <c r="M99" s="100"/>
      <c r="N99" s="100"/>
      <c r="O99" s="100">
        <f t="shared" si="5"/>
        <v>103217</v>
      </c>
      <c r="P99" s="101">
        <v>829233900</v>
      </c>
      <c r="Q99" s="108">
        <v>189309958.90000001</v>
      </c>
      <c r="R99" s="101">
        <v>30345798</v>
      </c>
      <c r="S99" s="101">
        <f t="shared" si="6"/>
        <v>566833727.27999997</v>
      </c>
      <c r="T99" s="101"/>
      <c r="U99" s="110">
        <v>42744415.82</v>
      </c>
    </row>
    <row r="100" spans="1:21" thickTop="1" thickBot="1" x14ac:dyDescent="0.3">
      <c r="A100" s="98">
        <v>2017</v>
      </c>
      <c r="B100" s="98" t="s">
        <v>98</v>
      </c>
      <c r="C100" s="99" t="s">
        <v>91</v>
      </c>
      <c r="D100" s="98" t="s">
        <v>53</v>
      </c>
      <c r="E100" s="98" t="s">
        <v>54</v>
      </c>
      <c r="F100" s="100">
        <v>18127</v>
      </c>
      <c r="G100" s="100">
        <v>0</v>
      </c>
      <c r="H100" s="100">
        <v>9124</v>
      </c>
      <c r="I100" s="100">
        <v>0</v>
      </c>
      <c r="J100" s="100">
        <v>796</v>
      </c>
      <c r="K100" s="100">
        <v>526</v>
      </c>
      <c r="L100" s="100">
        <v>1208</v>
      </c>
      <c r="M100" s="100"/>
      <c r="N100" s="100"/>
      <c r="O100" s="100">
        <f t="shared" si="5"/>
        <v>29781</v>
      </c>
      <c r="P100" s="101">
        <v>273735300</v>
      </c>
      <c r="Q100" s="108">
        <v>62717253.5</v>
      </c>
      <c r="R100" s="101">
        <v>8755614</v>
      </c>
      <c r="S100" s="101">
        <f t="shared" si="6"/>
        <v>188101464.00999999</v>
      </c>
      <c r="T100" s="101"/>
      <c r="U100" s="110">
        <v>14160968.49</v>
      </c>
    </row>
    <row r="101" spans="1:21" s="39" customFormat="1" thickTop="1" thickBot="1" x14ac:dyDescent="0.3">
      <c r="A101" s="98">
        <v>2017</v>
      </c>
      <c r="B101" s="98" t="s">
        <v>98</v>
      </c>
      <c r="C101" s="99" t="s">
        <v>92</v>
      </c>
      <c r="D101" s="98" t="s">
        <v>6</v>
      </c>
      <c r="E101" s="98" t="s">
        <v>61</v>
      </c>
      <c r="F101" s="100">
        <v>23887</v>
      </c>
      <c r="G101" s="100">
        <v>611</v>
      </c>
      <c r="H101" s="100">
        <v>26127</v>
      </c>
      <c r="I101" s="100">
        <v>0</v>
      </c>
      <c r="J101" s="100">
        <v>5194</v>
      </c>
      <c r="K101" s="100">
        <v>5767</v>
      </c>
      <c r="L101" s="100">
        <v>15401</v>
      </c>
      <c r="M101" s="100"/>
      <c r="N101" s="100"/>
      <c r="O101" s="100">
        <f t="shared" si="5"/>
        <v>76987</v>
      </c>
      <c r="P101" s="101">
        <v>1043998200</v>
      </c>
      <c r="Q101" s="108">
        <v>241924703.75</v>
      </c>
      <c r="R101" s="101">
        <v>22634178</v>
      </c>
      <c r="S101" s="101">
        <f t="shared" si="6"/>
        <v>724814985.77999997</v>
      </c>
      <c r="T101" s="101"/>
      <c r="U101" s="110">
        <v>54624332.469999999</v>
      </c>
    </row>
    <row r="102" spans="1:21" s="39" customFormat="1" thickTop="1" thickBot="1" x14ac:dyDescent="0.3">
      <c r="A102" s="98">
        <v>2017</v>
      </c>
      <c r="B102" s="98" t="s">
        <v>98</v>
      </c>
      <c r="C102" s="99" t="s">
        <v>93</v>
      </c>
      <c r="D102" s="98" t="s">
        <v>48</v>
      </c>
      <c r="E102" s="98" t="s">
        <v>62</v>
      </c>
      <c r="F102" s="100">
        <v>14874</v>
      </c>
      <c r="G102" s="100">
        <v>2849</v>
      </c>
      <c r="H102" s="100">
        <v>5149</v>
      </c>
      <c r="I102" s="100">
        <v>0</v>
      </c>
      <c r="J102" s="100">
        <v>954</v>
      </c>
      <c r="K102" s="100">
        <v>494</v>
      </c>
      <c r="L102" s="100">
        <v>1126</v>
      </c>
      <c r="M102" s="100"/>
      <c r="N102" s="100"/>
      <c r="O102" s="100">
        <f t="shared" si="5"/>
        <v>25446</v>
      </c>
      <c r="P102" s="101">
        <v>221385300</v>
      </c>
      <c r="Q102" s="108">
        <v>50653170.450000003</v>
      </c>
      <c r="R102" s="101">
        <v>7481124</v>
      </c>
      <c r="S102" s="101">
        <f t="shared" si="6"/>
        <v>151813994.03</v>
      </c>
      <c r="T102" s="101"/>
      <c r="U102" s="110">
        <v>11437011.52</v>
      </c>
    </row>
    <row r="103" spans="1:21" s="39" customFormat="1" thickTop="1" thickBot="1" x14ac:dyDescent="0.3">
      <c r="A103" s="98">
        <v>2017</v>
      </c>
      <c r="B103" s="98" t="s">
        <v>98</v>
      </c>
      <c r="C103" s="99" t="s">
        <v>135</v>
      </c>
      <c r="D103" s="98" t="s">
        <v>137</v>
      </c>
      <c r="E103" s="98" t="s">
        <v>139</v>
      </c>
      <c r="F103" s="100">
        <v>29742</v>
      </c>
      <c r="G103" s="100">
        <v>0</v>
      </c>
      <c r="H103" s="100">
        <v>26781</v>
      </c>
      <c r="I103" s="100">
        <v>0</v>
      </c>
      <c r="J103" s="100">
        <v>0</v>
      </c>
      <c r="K103" s="100">
        <v>0</v>
      </c>
      <c r="L103" s="100">
        <v>0</v>
      </c>
      <c r="M103" s="100"/>
      <c r="N103" s="100"/>
      <c r="O103" s="100">
        <f t="shared" si="5"/>
        <v>56523</v>
      </c>
      <c r="P103" s="101">
        <v>544961700</v>
      </c>
      <c r="Q103" s="108">
        <v>125111712.04000001</v>
      </c>
      <c r="R103" s="101">
        <v>16617762</v>
      </c>
      <c r="S103" s="101">
        <f t="shared" si="6"/>
        <v>374983173.06</v>
      </c>
      <c r="T103" s="101"/>
      <c r="U103" s="110">
        <v>28249052.899999999</v>
      </c>
    </row>
    <row r="104" spans="1:21" s="39" customFormat="1" thickTop="1" thickBot="1" x14ac:dyDescent="0.3">
      <c r="A104" s="98">
        <v>2017</v>
      </c>
      <c r="B104" s="98" t="s">
        <v>98</v>
      </c>
      <c r="C104" s="99" t="s">
        <v>136</v>
      </c>
      <c r="D104" s="98" t="s">
        <v>137</v>
      </c>
      <c r="E104" s="98" t="s">
        <v>138</v>
      </c>
      <c r="F104" s="100">
        <v>0</v>
      </c>
      <c r="G104" s="100">
        <v>0</v>
      </c>
      <c r="H104" s="100">
        <v>0</v>
      </c>
      <c r="I104" s="100">
        <v>0</v>
      </c>
      <c r="J104" s="100">
        <v>3088</v>
      </c>
      <c r="K104" s="100">
        <v>2997</v>
      </c>
      <c r="L104" s="100">
        <v>6939</v>
      </c>
      <c r="M104" s="100"/>
      <c r="N104" s="100"/>
      <c r="O104" s="100">
        <f t="shared" si="5"/>
        <v>13024</v>
      </c>
      <c r="P104" s="101">
        <v>362884900</v>
      </c>
      <c r="Q104" s="108">
        <v>84981812.469999999</v>
      </c>
      <c r="R104" s="101">
        <v>3829056</v>
      </c>
      <c r="S104" s="101">
        <f t="shared" si="6"/>
        <v>254885934.12999997</v>
      </c>
      <c r="T104" s="101"/>
      <c r="U104" s="110">
        <v>19188097.399999999</v>
      </c>
    </row>
    <row r="105" spans="1:21" s="39" customFormat="1" thickTop="1" thickBot="1" x14ac:dyDescent="0.3">
      <c r="A105" s="98">
        <v>2017</v>
      </c>
      <c r="B105" s="98" t="s">
        <v>98</v>
      </c>
      <c r="C105" s="99" t="s">
        <v>144</v>
      </c>
      <c r="D105" s="98" t="s">
        <v>42</v>
      </c>
      <c r="E105" s="98" t="s">
        <v>143</v>
      </c>
      <c r="F105" s="100">
        <v>64227</v>
      </c>
      <c r="G105" s="100">
        <v>7457</v>
      </c>
      <c r="H105" s="100">
        <v>32549</v>
      </c>
      <c r="I105" s="100">
        <v>6240</v>
      </c>
      <c r="J105" s="100">
        <v>3115</v>
      </c>
      <c r="K105" s="100">
        <v>2091</v>
      </c>
      <c r="L105" s="100">
        <v>14022</v>
      </c>
      <c r="M105" s="100"/>
      <c r="N105" s="100"/>
      <c r="O105" s="100">
        <f t="shared" si="5"/>
        <v>129701</v>
      </c>
      <c r="P105" s="101">
        <v>1262723450</v>
      </c>
      <c r="Q105" s="108">
        <v>290080894.05000001</v>
      </c>
      <c r="R105" s="101">
        <v>38132094</v>
      </c>
      <c r="S105" s="101">
        <f t="shared" si="6"/>
        <v>0</v>
      </c>
      <c r="T105" s="101">
        <v>869012912.69000006</v>
      </c>
      <c r="U105" s="110">
        <v>65497549.259999998</v>
      </c>
    </row>
    <row r="106" spans="1:21" s="39" customFormat="1" thickTop="1" thickBot="1" x14ac:dyDescent="0.3">
      <c r="A106" s="98">
        <v>2017</v>
      </c>
      <c r="B106" s="98" t="s">
        <v>98</v>
      </c>
      <c r="C106" s="99" t="s">
        <v>145</v>
      </c>
      <c r="D106" s="98" t="s">
        <v>42</v>
      </c>
      <c r="E106" s="98" t="s">
        <v>142</v>
      </c>
      <c r="F106" s="100">
        <v>167865</v>
      </c>
      <c r="G106" s="100">
        <v>21168</v>
      </c>
      <c r="H106" s="100">
        <v>33235</v>
      </c>
      <c r="I106" s="100">
        <v>5429</v>
      </c>
      <c r="J106" s="100">
        <v>2656</v>
      </c>
      <c r="K106" s="100">
        <v>1112</v>
      </c>
      <c r="L106" s="100">
        <v>3452</v>
      </c>
      <c r="M106" s="100"/>
      <c r="N106" s="100"/>
      <c r="O106" s="100">
        <f t="shared" si="5"/>
        <v>234917</v>
      </c>
      <c r="P106" s="101">
        <v>1692041200</v>
      </c>
      <c r="Q106" s="108">
        <v>384339411.19999999</v>
      </c>
      <c r="R106" s="101">
        <v>69065598</v>
      </c>
      <c r="S106" s="101">
        <f t="shared" si="6"/>
        <v>0</v>
      </c>
      <c r="T106" s="101">
        <v>1151855951.1099999</v>
      </c>
      <c r="U106" s="110">
        <v>86780239.689999998</v>
      </c>
    </row>
    <row r="107" spans="1:21" s="39" customFormat="1" thickTop="1" thickBot="1" x14ac:dyDescent="0.3">
      <c r="A107" s="98">
        <v>2017</v>
      </c>
      <c r="B107" s="98" t="s">
        <v>98</v>
      </c>
      <c r="C107" s="99" t="s">
        <v>153</v>
      </c>
      <c r="D107" s="98" t="s">
        <v>12</v>
      </c>
      <c r="E107" s="98" t="s">
        <v>148</v>
      </c>
      <c r="F107" s="100">
        <v>0</v>
      </c>
      <c r="G107" s="100">
        <v>0</v>
      </c>
      <c r="H107" s="100">
        <v>0</v>
      </c>
      <c r="I107" s="100">
        <v>0</v>
      </c>
      <c r="J107" s="100">
        <v>0</v>
      </c>
      <c r="K107" s="100">
        <v>0</v>
      </c>
      <c r="L107" s="100">
        <v>0</v>
      </c>
      <c r="M107" s="100">
        <v>0</v>
      </c>
      <c r="N107" s="100">
        <v>0</v>
      </c>
      <c r="O107" s="100">
        <f t="shared" ref="O107:O170" si="7">SUM(F107:N107)</f>
        <v>0</v>
      </c>
      <c r="P107" s="101">
        <v>0</v>
      </c>
      <c r="Q107" s="108">
        <v>0</v>
      </c>
      <c r="R107" s="101">
        <v>0</v>
      </c>
      <c r="S107" s="101">
        <f t="shared" si="6"/>
        <v>0</v>
      </c>
      <c r="T107" s="101">
        <v>0</v>
      </c>
      <c r="U107" s="110">
        <v>0</v>
      </c>
    </row>
    <row r="108" spans="1:21" s="39" customFormat="1" thickTop="1" thickBot="1" x14ac:dyDescent="0.3">
      <c r="A108" s="98">
        <v>2017</v>
      </c>
      <c r="B108" s="98" t="s">
        <v>98</v>
      </c>
      <c r="C108" s="99" t="s">
        <v>154</v>
      </c>
      <c r="D108" s="98" t="s">
        <v>9</v>
      </c>
      <c r="E108" s="98" t="s">
        <v>149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0</v>
      </c>
      <c r="L108" s="100">
        <v>0</v>
      </c>
      <c r="M108" s="100">
        <v>0</v>
      </c>
      <c r="N108" s="100">
        <v>0</v>
      </c>
      <c r="O108" s="100">
        <f t="shared" si="7"/>
        <v>0</v>
      </c>
      <c r="P108" s="101">
        <v>0</v>
      </c>
      <c r="Q108" s="108">
        <v>0</v>
      </c>
      <c r="R108" s="101">
        <v>0</v>
      </c>
      <c r="S108" s="101">
        <f t="shared" si="6"/>
        <v>0</v>
      </c>
      <c r="T108" s="101">
        <v>0</v>
      </c>
      <c r="U108" s="110">
        <v>0</v>
      </c>
    </row>
    <row r="109" spans="1:21" s="39" customFormat="1" thickTop="1" thickBot="1" x14ac:dyDescent="0.3">
      <c r="A109" s="98">
        <v>2017</v>
      </c>
      <c r="B109" s="98" t="s">
        <v>98</v>
      </c>
      <c r="C109" s="99" t="s">
        <v>155</v>
      </c>
      <c r="D109" s="98" t="s">
        <v>42</v>
      </c>
      <c r="E109" s="98" t="s">
        <v>150</v>
      </c>
      <c r="F109" s="100">
        <v>0</v>
      </c>
      <c r="G109" s="100">
        <v>0</v>
      </c>
      <c r="H109" s="100">
        <v>0</v>
      </c>
      <c r="I109" s="100">
        <v>0</v>
      </c>
      <c r="J109" s="100">
        <v>0</v>
      </c>
      <c r="K109" s="100">
        <v>0</v>
      </c>
      <c r="L109" s="100">
        <v>0</v>
      </c>
      <c r="M109" s="100">
        <v>0</v>
      </c>
      <c r="N109" s="100">
        <v>0</v>
      </c>
      <c r="O109" s="100">
        <f t="shared" si="7"/>
        <v>0</v>
      </c>
      <c r="P109" s="101">
        <v>0</v>
      </c>
      <c r="Q109" s="108">
        <v>0</v>
      </c>
      <c r="R109" s="101">
        <v>0</v>
      </c>
      <c r="S109" s="101">
        <f t="shared" si="6"/>
        <v>0</v>
      </c>
      <c r="T109" s="101">
        <v>0</v>
      </c>
      <c r="U109" s="110">
        <v>0</v>
      </c>
    </row>
    <row r="110" spans="1:21" s="39" customFormat="1" thickTop="1" thickBot="1" x14ac:dyDescent="0.3">
      <c r="A110" s="98">
        <v>2017</v>
      </c>
      <c r="B110" s="98" t="s">
        <v>98</v>
      </c>
      <c r="C110" s="99" t="s">
        <v>156</v>
      </c>
      <c r="D110" s="98" t="s">
        <v>42</v>
      </c>
      <c r="E110" s="98" t="s">
        <v>151</v>
      </c>
      <c r="F110" s="100">
        <v>0</v>
      </c>
      <c r="G110" s="100">
        <v>0</v>
      </c>
      <c r="H110" s="100">
        <v>0</v>
      </c>
      <c r="I110" s="100">
        <v>0</v>
      </c>
      <c r="J110" s="100">
        <v>0</v>
      </c>
      <c r="K110" s="100">
        <v>0</v>
      </c>
      <c r="L110" s="100">
        <v>0</v>
      </c>
      <c r="M110" s="100">
        <v>0</v>
      </c>
      <c r="N110" s="100">
        <v>0</v>
      </c>
      <c r="O110" s="100">
        <f t="shared" si="7"/>
        <v>0</v>
      </c>
      <c r="P110" s="101">
        <v>0</v>
      </c>
      <c r="Q110" s="108">
        <v>0</v>
      </c>
      <c r="R110" s="101">
        <v>0</v>
      </c>
      <c r="S110" s="101">
        <f t="shared" si="6"/>
        <v>0</v>
      </c>
      <c r="T110" s="101">
        <v>0</v>
      </c>
      <c r="U110" s="110">
        <v>0</v>
      </c>
    </row>
    <row r="111" spans="1:21" s="39" customFormat="1" thickTop="1" thickBot="1" x14ac:dyDescent="0.3">
      <c r="A111" s="98">
        <v>2017</v>
      </c>
      <c r="B111" s="98" t="s">
        <v>98</v>
      </c>
      <c r="C111" s="99" t="s">
        <v>157</v>
      </c>
      <c r="D111" s="98" t="s">
        <v>42</v>
      </c>
      <c r="E111" s="98" t="s">
        <v>152</v>
      </c>
      <c r="F111" s="100">
        <v>0</v>
      </c>
      <c r="G111" s="100">
        <v>0</v>
      </c>
      <c r="H111" s="100">
        <v>0</v>
      </c>
      <c r="I111" s="100">
        <v>0</v>
      </c>
      <c r="J111" s="100">
        <v>0</v>
      </c>
      <c r="K111" s="100">
        <v>0</v>
      </c>
      <c r="L111" s="100">
        <v>0</v>
      </c>
      <c r="M111" s="100">
        <v>0</v>
      </c>
      <c r="N111" s="100">
        <v>0</v>
      </c>
      <c r="O111" s="100">
        <f t="shared" si="7"/>
        <v>0</v>
      </c>
      <c r="P111" s="101">
        <v>0</v>
      </c>
      <c r="Q111" s="108">
        <v>0</v>
      </c>
      <c r="R111" s="101">
        <v>0</v>
      </c>
      <c r="S111" s="101">
        <f t="shared" si="6"/>
        <v>0</v>
      </c>
      <c r="T111" s="101">
        <v>0</v>
      </c>
      <c r="U111" s="110">
        <v>0</v>
      </c>
    </row>
    <row r="112" spans="1:21" s="39" customFormat="1" thickTop="1" thickBot="1" x14ac:dyDescent="0.3">
      <c r="A112" s="98">
        <v>2017</v>
      </c>
      <c r="B112" s="98" t="s">
        <v>103</v>
      </c>
      <c r="C112" s="99" t="s">
        <v>8</v>
      </c>
      <c r="D112" s="98" t="s">
        <v>9</v>
      </c>
      <c r="E112" s="98" t="s">
        <v>10</v>
      </c>
      <c r="F112" s="100">
        <v>70275</v>
      </c>
      <c r="G112" s="100">
        <v>0</v>
      </c>
      <c r="H112" s="100">
        <v>24489</v>
      </c>
      <c r="I112" s="100">
        <v>0</v>
      </c>
      <c r="J112" s="100">
        <v>1909</v>
      </c>
      <c r="K112" s="100">
        <v>984</v>
      </c>
      <c r="L112" s="100">
        <v>7213</v>
      </c>
      <c r="M112" s="100">
        <v>0</v>
      </c>
      <c r="N112" s="100">
        <v>0</v>
      </c>
      <c r="O112" s="100">
        <f t="shared" si="7"/>
        <v>104870</v>
      </c>
      <c r="P112" s="101">
        <v>988611550</v>
      </c>
      <c r="Q112" s="108">
        <v>226890494.72</v>
      </c>
      <c r="R112" s="101">
        <v>30831780</v>
      </c>
      <c r="S112" s="101">
        <f t="shared" si="6"/>
        <v>679659526.40999997</v>
      </c>
      <c r="T112" s="101"/>
      <c r="U112" s="110">
        <v>51229748.869999997</v>
      </c>
    </row>
    <row r="113" spans="1:21" s="39" customFormat="1" thickTop="1" thickBot="1" x14ac:dyDescent="0.3">
      <c r="A113" s="98">
        <v>2017</v>
      </c>
      <c r="B113" s="98" t="s">
        <v>103</v>
      </c>
      <c r="C113" s="99" t="s">
        <v>11</v>
      </c>
      <c r="D113" s="98" t="s">
        <v>12</v>
      </c>
      <c r="E113" s="98" t="s">
        <v>13</v>
      </c>
      <c r="F113" s="100">
        <v>33636</v>
      </c>
      <c r="G113" s="100">
        <v>929</v>
      </c>
      <c r="H113" s="100">
        <v>24634</v>
      </c>
      <c r="I113" s="100">
        <v>0</v>
      </c>
      <c r="J113" s="100">
        <v>4948</v>
      </c>
      <c r="K113" s="100">
        <v>4032</v>
      </c>
      <c r="L113" s="100">
        <v>7112</v>
      </c>
      <c r="M113" s="100">
        <v>0</v>
      </c>
      <c r="N113" s="100">
        <v>0</v>
      </c>
      <c r="O113" s="100">
        <f t="shared" si="7"/>
        <v>75291</v>
      </c>
      <c r="P113" s="101">
        <v>1057197600</v>
      </c>
      <c r="Q113" s="108">
        <v>244731037.83000001</v>
      </c>
      <c r="R113" s="101">
        <v>22135554</v>
      </c>
      <c r="S113" s="101">
        <f t="shared" si="6"/>
        <v>735073031.74000001</v>
      </c>
      <c r="T113" s="101"/>
      <c r="U113" s="110">
        <v>55257976.43</v>
      </c>
    </row>
    <row r="114" spans="1:21" s="39" customFormat="1" thickTop="1" thickBot="1" x14ac:dyDescent="0.3">
      <c r="A114" s="98">
        <v>2017</v>
      </c>
      <c r="B114" s="98" t="s">
        <v>103</v>
      </c>
      <c r="C114" s="99" t="s">
        <v>14</v>
      </c>
      <c r="D114" s="98" t="s">
        <v>4</v>
      </c>
      <c r="E114" s="98" t="s">
        <v>15</v>
      </c>
      <c r="F114" s="100">
        <v>64256</v>
      </c>
      <c r="G114" s="100">
        <v>0</v>
      </c>
      <c r="H114" s="100">
        <v>59155</v>
      </c>
      <c r="I114" s="100">
        <v>0</v>
      </c>
      <c r="J114" s="100">
        <v>15338</v>
      </c>
      <c r="K114" s="100">
        <v>10744</v>
      </c>
      <c r="L114" s="100">
        <v>33508</v>
      </c>
      <c r="M114" s="100">
        <v>0</v>
      </c>
      <c r="N114" s="100">
        <v>0</v>
      </c>
      <c r="O114" s="100">
        <f t="shared" si="7"/>
        <v>183001</v>
      </c>
      <c r="P114" s="101">
        <v>2417182200</v>
      </c>
      <c r="Q114" s="108">
        <v>558897176.84000003</v>
      </c>
      <c r="R114" s="101">
        <v>53802294</v>
      </c>
      <c r="S114" s="101">
        <f t="shared" si="6"/>
        <v>1678288980.7199998</v>
      </c>
      <c r="T114" s="101"/>
      <c r="U114" s="110">
        <v>126193748.44</v>
      </c>
    </row>
    <row r="115" spans="1:21" s="39" customFormat="1" thickTop="1" thickBot="1" x14ac:dyDescent="0.3">
      <c r="A115" s="98">
        <v>2017</v>
      </c>
      <c r="B115" s="98" t="s">
        <v>103</v>
      </c>
      <c r="C115" s="99" t="s">
        <v>82</v>
      </c>
      <c r="D115" s="98" t="s">
        <v>18</v>
      </c>
      <c r="E115" s="98" t="s">
        <v>19</v>
      </c>
      <c r="F115" s="100">
        <v>23000</v>
      </c>
      <c r="G115" s="100">
        <v>0</v>
      </c>
      <c r="H115" s="100">
        <v>3271</v>
      </c>
      <c r="I115" s="100">
        <v>0</v>
      </c>
      <c r="J115" s="100">
        <v>8667</v>
      </c>
      <c r="K115" s="100">
        <v>7715</v>
      </c>
      <c r="L115" s="100">
        <v>4713</v>
      </c>
      <c r="M115" s="100">
        <v>1459</v>
      </c>
      <c r="N115" s="100">
        <v>5626</v>
      </c>
      <c r="O115" s="100">
        <f t="shared" si="7"/>
        <v>54451</v>
      </c>
      <c r="P115" s="101">
        <v>1083840400</v>
      </c>
      <c r="Q115" s="108">
        <v>253353321.38999999</v>
      </c>
      <c r="R115" s="101">
        <v>14974025</v>
      </c>
      <c r="S115" s="101">
        <f t="shared" si="6"/>
        <v>758308246.29999995</v>
      </c>
      <c r="T115" s="101"/>
      <c r="U115" s="110">
        <v>57204807.310000002</v>
      </c>
    </row>
    <row r="116" spans="1:21" s="39" customFormat="1" thickTop="1" thickBot="1" x14ac:dyDescent="0.3">
      <c r="A116" s="98">
        <v>2017</v>
      </c>
      <c r="B116" s="98" t="s">
        <v>103</v>
      </c>
      <c r="C116" s="99" t="s">
        <v>24</v>
      </c>
      <c r="D116" s="98" t="s">
        <v>9</v>
      </c>
      <c r="E116" s="98" t="s">
        <v>25</v>
      </c>
      <c r="F116" s="100">
        <v>34407</v>
      </c>
      <c r="G116" s="100">
        <v>11643</v>
      </c>
      <c r="H116" s="100">
        <v>14266</v>
      </c>
      <c r="I116" s="100">
        <v>5715</v>
      </c>
      <c r="J116" s="100">
        <v>1131</v>
      </c>
      <c r="K116" s="100">
        <v>1499</v>
      </c>
      <c r="L116" s="100">
        <v>3708</v>
      </c>
      <c r="M116" s="100">
        <v>0</v>
      </c>
      <c r="N116" s="100">
        <v>0</v>
      </c>
      <c r="O116" s="100">
        <f t="shared" si="7"/>
        <v>72369</v>
      </c>
      <c r="P116" s="101">
        <v>568674850</v>
      </c>
      <c r="Q116" s="108">
        <v>129620150.76000001</v>
      </c>
      <c r="R116" s="101">
        <v>21276486</v>
      </c>
      <c r="S116" s="101">
        <f t="shared" si="6"/>
        <v>388511197.10000002</v>
      </c>
      <c r="T116" s="101"/>
      <c r="U116" s="110">
        <v>29267016.140000001</v>
      </c>
    </row>
    <row r="117" spans="1:21" s="39" customFormat="1" thickTop="1" thickBot="1" x14ac:dyDescent="0.3">
      <c r="A117" s="98">
        <v>2017</v>
      </c>
      <c r="B117" s="98" t="s">
        <v>103</v>
      </c>
      <c r="C117" s="99" t="s">
        <v>84</v>
      </c>
      <c r="D117" s="98" t="s">
        <v>26</v>
      </c>
      <c r="E117" s="98" t="s">
        <v>27</v>
      </c>
      <c r="F117" s="100">
        <v>42458</v>
      </c>
      <c r="G117" s="100">
        <v>0</v>
      </c>
      <c r="H117" s="100">
        <v>34190</v>
      </c>
      <c r="I117" s="100">
        <v>0</v>
      </c>
      <c r="J117" s="100">
        <v>3416</v>
      </c>
      <c r="K117" s="100">
        <v>3476</v>
      </c>
      <c r="L117" s="100">
        <v>8374</v>
      </c>
      <c r="M117" s="100">
        <v>0</v>
      </c>
      <c r="N117" s="100">
        <v>0</v>
      </c>
      <c r="O117" s="100">
        <f t="shared" si="7"/>
        <v>91914</v>
      </c>
      <c r="P117" s="101">
        <v>989144900</v>
      </c>
      <c r="Q117" s="108">
        <v>227987753.06999999</v>
      </c>
      <c r="R117" s="101">
        <v>27022716</v>
      </c>
      <c r="S117" s="101">
        <f t="shared" si="6"/>
        <v>682656931.4000001</v>
      </c>
      <c r="T117" s="101"/>
      <c r="U117" s="110">
        <v>51477499.530000001</v>
      </c>
    </row>
    <row r="118" spans="1:21" s="39" customFormat="1" thickTop="1" thickBot="1" x14ac:dyDescent="0.3">
      <c r="A118" s="98">
        <v>2017</v>
      </c>
      <c r="B118" s="98" t="s">
        <v>103</v>
      </c>
      <c r="C118" s="99" t="s">
        <v>89</v>
      </c>
      <c r="D118" s="98" t="s">
        <v>6</v>
      </c>
      <c r="E118" s="98" t="s">
        <v>37</v>
      </c>
      <c r="F118" s="100">
        <v>45850</v>
      </c>
      <c r="G118" s="100">
        <v>489</v>
      </c>
      <c r="H118" s="100">
        <v>34434</v>
      </c>
      <c r="I118" s="100">
        <v>1894</v>
      </c>
      <c r="J118" s="100">
        <v>5994</v>
      </c>
      <c r="K118" s="100">
        <v>5391</v>
      </c>
      <c r="L118" s="100">
        <v>15029</v>
      </c>
      <c r="M118" s="100">
        <v>0</v>
      </c>
      <c r="N118" s="100">
        <v>0</v>
      </c>
      <c r="O118" s="100">
        <f t="shared" si="7"/>
        <v>109081</v>
      </c>
      <c r="P118" s="101">
        <v>1293720800</v>
      </c>
      <c r="Q118" s="108">
        <v>298501865.67000002</v>
      </c>
      <c r="R118" s="101">
        <v>32069814</v>
      </c>
      <c r="S118" s="101">
        <f t="shared" si="6"/>
        <v>895750194.53999996</v>
      </c>
      <c r="T118" s="101"/>
      <c r="U118" s="110">
        <v>67398925.790000007</v>
      </c>
    </row>
    <row r="119" spans="1:21" s="39" customFormat="1" thickTop="1" thickBot="1" x14ac:dyDescent="0.3">
      <c r="A119" s="98">
        <v>2017</v>
      </c>
      <c r="B119" s="98" t="s">
        <v>103</v>
      </c>
      <c r="C119" s="99" t="s">
        <v>46</v>
      </c>
      <c r="D119" s="98" t="s">
        <v>42</v>
      </c>
      <c r="E119" s="98" t="s">
        <v>47</v>
      </c>
      <c r="F119" s="100">
        <v>43013</v>
      </c>
      <c r="G119" s="100">
        <v>0</v>
      </c>
      <c r="H119" s="100">
        <v>25736</v>
      </c>
      <c r="I119" s="100">
        <v>0</v>
      </c>
      <c r="J119" s="100">
        <v>2808</v>
      </c>
      <c r="K119" s="100">
        <v>2004</v>
      </c>
      <c r="L119" s="100">
        <v>12734</v>
      </c>
      <c r="M119" s="100"/>
      <c r="N119" s="100"/>
      <c r="O119" s="100">
        <f t="shared" si="7"/>
        <v>86295</v>
      </c>
      <c r="P119" s="101">
        <v>989313600</v>
      </c>
      <c r="Q119" s="108">
        <v>228269195.66999999</v>
      </c>
      <c r="R119" s="101">
        <v>25370730</v>
      </c>
      <c r="S119" s="101">
        <f t="shared" si="6"/>
        <v>684132627.70000005</v>
      </c>
      <c r="T119" s="101"/>
      <c r="U119" s="110">
        <v>51541046.630000003</v>
      </c>
    </row>
    <row r="120" spans="1:21" s="39" customFormat="1" thickTop="1" thickBot="1" x14ac:dyDescent="0.3">
      <c r="A120" s="98">
        <v>2017</v>
      </c>
      <c r="B120" s="98" t="s">
        <v>103</v>
      </c>
      <c r="C120" s="99" t="s">
        <v>90</v>
      </c>
      <c r="D120" s="98" t="s">
        <v>48</v>
      </c>
      <c r="E120" s="98" t="s">
        <v>49</v>
      </c>
      <c r="F120" s="100">
        <v>20880</v>
      </c>
      <c r="G120" s="100">
        <v>0</v>
      </c>
      <c r="H120" s="100">
        <v>8132</v>
      </c>
      <c r="I120" s="100">
        <v>0</v>
      </c>
      <c r="J120" s="100">
        <v>1395</v>
      </c>
      <c r="K120" s="100">
        <v>1580</v>
      </c>
      <c r="L120" s="100">
        <v>3342</v>
      </c>
      <c r="M120" s="100"/>
      <c r="N120" s="100"/>
      <c r="O120" s="100">
        <f t="shared" si="7"/>
        <v>35329</v>
      </c>
      <c r="P120" s="101">
        <v>377018750</v>
      </c>
      <c r="Q120" s="108">
        <v>86543437.849999994</v>
      </c>
      <c r="R120" s="101">
        <v>10386726</v>
      </c>
      <c r="S120" s="101">
        <f t="shared" si="6"/>
        <v>260547888.36999997</v>
      </c>
      <c r="T120" s="101"/>
      <c r="U120" s="110">
        <v>19540697.780000001</v>
      </c>
    </row>
    <row r="121" spans="1:21" s="39" customFormat="1" thickTop="1" thickBot="1" x14ac:dyDescent="0.3">
      <c r="A121" s="98">
        <v>2017</v>
      </c>
      <c r="B121" s="98" t="s">
        <v>103</v>
      </c>
      <c r="C121" s="99" t="s">
        <v>51</v>
      </c>
      <c r="D121" s="98" t="s">
        <v>9</v>
      </c>
      <c r="E121" s="98" t="s">
        <v>52</v>
      </c>
      <c r="F121" s="100">
        <v>90802</v>
      </c>
      <c r="G121" s="100">
        <v>0</v>
      </c>
      <c r="H121" s="100">
        <v>18664</v>
      </c>
      <c r="I121" s="100">
        <v>0</v>
      </c>
      <c r="J121" s="100">
        <v>1510</v>
      </c>
      <c r="K121" s="100">
        <v>257</v>
      </c>
      <c r="L121" s="100">
        <v>266</v>
      </c>
      <c r="M121" s="100"/>
      <c r="N121" s="100"/>
      <c r="O121" s="100">
        <f t="shared" si="7"/>
        <v>111499</v>
      </c>
      <c r="P121" s="101">
        <v>895938800</v>
      </c>
      <c r="Q121" s="108">
        <v>204534775.06</v>
      </c>
      <c r="R121" s="101">
        <v>32780706</v>
      </c>
      <c r="S121" s="101">
        <f t="shared" si="6"/>
        <v>612441282.21000004</v>
      </c>
      <c r="T121" s="101"/>
      <c r="U121" s="110">
        <v>46182036.729999997</v>
      </c>
    </row>
    <row r="122" spans="1:21" s="39" customFormat="1" thickTop="1" thickBot="1" x14ac:dyDescent="0.3">
      <c r="A122" s="98">
        <v>2017</v>
      </c>
      <c r="B122" s="98" t="s">
        <v>103</v>
      </c>
      <c r="C122" s="99" t="s">
        <v>91</v>
      </c>
      <c r="D122" s="98" t="s">
        <v>53</v>
      </c>
      <c r="E122" s="98" t="s">
        <v>54</v>
      </c>
      <c r="F122" s="100">
        <v>20082</v>
      </c>
      <c r="G122" s="100">
        <v>0</v>
      </c>
      <c r="H122" s="100">
        <v>9304</v>
      </c>
      <c r="I122" s="100">
        <v>0</v>
      </c>
      <c r="J122" s="100">
        <v>868</v>
      </c>
      <c r="K122" s="100">
        <v>699</v>
      </c>
      <c r="L122" s="100">
        <v>1668</v>
      </c>
      <c r="M122" s="100"/>
      <c r="N122" s="100"/>
      <c r="O122" s="100">
        <f t="shared" si="7"/>
        <v>32621</v>
      </c>
      <c r="P122" s="101">
        <v>307091900</v>
      </c>
      <c r="Q122" s="108">
        <v>70474009.930000007</v>
      </c>
      <c r="R122" s="101">
        <v>9590574</v>
      </c>
      <c r="S122" s="101">
        <f t="shared" si="6"/>
        <v>211114944.62</v>
      </c>
      <c r="T122" s="101"/>
      <c r="U122" s="110">
        <v>15912371.449999999</v>
      </c>
    </row>
    <row r="123" spans="1:21" s="39" customFormat="1" thickTop="1" thickBot="1" x14ac:dyDescent="0.3">
      <c r="A123" s="98">
        <v>2017</v>
      </c>
      <c r="B123" s="98" t="s">
        <v>103</v>
      </c>
      <c r="C123" s="99" t="s">
        <v>92</v>
      </c>
      <c r="D123" s="98" t="s">
        <v>6</v>
      </c>
      <c r="E123" s="98" t="s">
        <v>61</v>
      </c>
      <c r="F123" s="100">
        <v>35818</v>
      </c>
      <c r="G123" s="100">
        <v>785</v>
      </c>
      <c r="H123" s="100">
        <v>26873</v>
      </c>
      <c r="I123" s="100">
        <v>0</v>
      </c>
      <c r="J123" s="100">
        <v>4938</v>
      </c>
      <c r="K123" s="100">
        <v>5405</v>
      </c>
      <c r="L123" s="100">
        <v>15102</v>
      </c>
      <c r="M123" s="100"/>
      <c r="N123" s="100"/>
      <c r="O123" s="100">
        <f t="shared" si="7"/>
        <v>88921</v>
      </c>
      <c r="P123" s="101">
        <v>1124907100</v>
      </c>
      <c r="Q123" s="108">
        <v>260248722.72</v>
      </c>
      <c r="R123" s="101">
        <v>26142774</v>
      </c>
      <c r="S123" s="101">
        <f t="shared" si="6"/>
        <v>779753878.92999995</v>
      </c>
      <c r="T123" s="101"/>
      <c r="U123" s="110">
        <v>58761724.350000001</v>
      </c>
    </row>
    <row r="124" spans="1:21" s="39" customFormat="1" thickTop="1" thickBot="1" x14ac:dyDescent="0.3">
      <c r="A124" s="98">
        <v>2017</v>
      </c>
      <c r="B124" s="98" t="s">
        <v>103</v>
      </c>
      <c r="C124" s="99" t="s">
        <v>93</v>
      </c>
      <c r="D124" s="98" t="s">
        <v>48</v>
      </c>
      <c r="E124" s="98" t="s">
        <v>62</v>
      </c>
      <c r="F124" s="100">
        <v>14341</v>
      </c>
      <c r="G124" s="100">
        <v>2741</v>
      </c>
      <c r="H124" s="100">
        <v>5259</v>
      </c>
      <c r="I124" s="100">
        <v>0</v>
      </c>
      <c r="J124" s="100">
        <v>1444</v>
      </c>
      <c r="K124" s="100">
        <v>1155</v>
      </c>
      <c r="L124" s="100">
        <v>1815</v>
      </c>
      <c r="M124" s="100"/>
      <c r="N124" s="100"/>
      <c r="O124" s="100">
        <f t="shared" si="7"/>
        <v>26755</v>
      </c>
      <c r="P124" s="101">
        <v>277874200</v>
      </c>
      <c r="Q124" s="108">
        <v>59568876.710000001</v>
      </c>
      <c r="R124" s="101">
        <v>7865970</v>
      </c>
      <c r="S124" s="101">
        <f t="shared" si="6"/>
        <v>196989258.78999999</v>
      </c>
      <c r="T124" s="101"/>
      <c r="U124" s="110">
        <v>13450094.5</v>
      </c>
    </row>
    <row r="125" spans="1:21" s="39" customFormat="1" thickTop="1" thickBot="1" x14ac:dyDescent="0.3">
      <c r="A125" s="98">
        <v>2017</v>
      </c>
      <c r="B125" s="98" t="s">
        <v>103</v>
      </c>
      <c r="C125" s="99" t="s">
        <v>135</v>
      </c>
      <c r="D125" s="98" t="s">
        <v>137</v>
      </c>
      <c r="E125" s="98" t="s">
        <v>139</v>
      </c>
      <c r="F125" s="100">
        <v>35102</v>
      </c>
      <c r="G125" s="100">
        <v>0</v>
      </c>
      <c r="H125" s="100">
        <v>26612</v>
      </c>
      <c r="I125" s="100">
        <v>0</v>
      </c>
      <c r="J125" s="100">
        <v>0</v>
      </c>
      <c r="K125" s="100">
        <v>0</v>
      </c>
      <c r="L125" s="100">
        <v>0</v>
      </c>
      <c r="M125" s="100"/>
      <c r="N125" s="100"/>
      <c r="O125" s="100">
        <f t="shared" si="7"/>
        <v>61714</v>
      </c>
      <c r="P125" s="101">
        <v>592899700</v>
      </c>
      <c r="Q125" s="108">
        <v>136165651.50999999</v>
      </c>
      <c r="R125" s="101">
        <v>18143916</v>
      </c>
      <c r="S125" s="101">
        <f t="shared" si="6"/>
        <v>407845203.56999999</v>
      </c>
      <c r="T125" s="101"/>
      <c r="U125" s="110">
        <v>30744928.920000002</v>
      </c>
    </row>
    <row r="126" spans="1:21" s="39" customFormat="1" thickTop="1" thickBot="1" x14ac:dyDescent="0.3">
      <c r="A126" s="98">
        <v>2017</v>
      </c>
      <c r="B126" s="98" t="s">
        <v>103</v>
      </c>
      <c r="C126" s="99" t="s">
        <v>136</v>
      </c>
      <c r="D126" s="98" t="s">
        <v>137</v>
      </c>
      <c r="E126" s="98" t="s">
        <v>138</v>
      </c>
      <c r="F126" s="100">
        <v>0</v>
      </c>
      <c r="G126" s="100">
        <v>0</v>
      </c>
      <c r="H126" s="100">
        <v>0</v>
      </c>
      <c r="I126" s="100">
        <v>0</v>
      </c>
      <c r="J126" s="100">
        <v>3088</v>
      </c>
      <c r="K126" s="100">
        <v>3171</v>
      </c>
      <c r="L126" s="100">
        <v>7853</v>
      </c>
      <c r="M126" s="100"/>
      <c r="N126" s="100"/>
      <c r="O126" s="100">
        <f t="shared" si="7"/>
        <v>14112</v>
      </c>
      <c r="P126" s="101">
        <v>395787450</v>
      </c>
      <c r="Q126" s="108">
        <v>92805247.379999995</v>
      </c>
      <c r="R126" s="101">
        <v>4148928</v>
      </c>
      <c r="S126" s="101">
        <f t="shared" si="6"/>
        <v>277878718.88999999</v>
      </c>
      <c r="T126" s="101"/>
      <c r="U126" s="110">
        <v>20954555.73</v>
      </c>
    </row>
    <row r="127" spans="1:21" s="39" customFormat="1" thickTop="1" thickBot="1" x14ac:dyDescent="0.3">
      <c r="A127" s="98">
        <v>2017</v>
      </c>
      <c r="B127" s="98" t="s">
        <v>103</v>
      </c>
      <c r="C127" s="99" t="s">
        <v>144</v>
      </c>
      <c r="D127" s="98" t="s">
        <v>42</v>
      </c>
      <c r="E127" s="98" t="s">
        <v>143</v>
      </c>
      <c r="F127" s="100">
        <v>69032</v>
      </c>
      <c r="G127" s="100">
        <v>7114</v>
      </c>
      <c r="H127" s="100">
        <v>32445</v>
      </c>
      <c r="I127" s="100">
        <v>6015</v>
      </c>
      <c r="J127" s="100">
        <v>3051</v>
      </c>
      <c r="K127" s="100">
        <v>2097</v>
      </c>
      <c r="L127" s="100">
        <v>12720</v>
      </c>
      <c r="M127" s="100"/>
      <c r="N127" s="100"/>
      <c r="O127" s="100">
        <f t="shared" si="7"/>
        <v>132474</v>
      </c>
      <c r="P127" s="101">
        <v>1254920700</v>
      </c>
      <c r="Q127" s="108">
        <v>287990978.13</v>
      </c>
      <c r="R127" s="101">
        <v>38947356</v>
      </c>
      <c r="S127" s="101">
        <f t="shared" si="6"/>
        <v>5.9604644775390625E-8</v>
      </c>
      <c r="T127" s="101">
        <v>862956700.05999994</v>
      </c>
      <c r="U127" s="110">
        <v>65025665.810000002</v>
      </c>
    </row>
    <row r="128" spans="1:21" s="39" customFormat="1" thickTop="1" thickBot="1" x14ac:dyDescent="0.3">
      <c r="A128" s="98">
        <v>2017</v>
      </c>
      <c r="B128" s="98" t="s">
        <v>103</v>
      </c>
      <c r="C128" s="99" t="s">
        <v>145</v>
      </c>
      <c r="D128" s="98" t="s">
        <v>42</v>
      </c>
      <c r="E128" s="98" t="s">
        <v>142</v>
      </c>
      <c r="F128" s="100">
        <v>168920</v>
      </c>
      <c r="G128" s="100">
        <v>20298</v>
      </c>
      <c r="H128" s="100">
        <v>33153</v>
      </c>
      <c r="I128" s="100">
        <v>5092</v>
      </c>
      <c r="J128" s="100">
        <v>2714</v>
      </c>
      <c r="K128" s="100">
        <v>1128</v>
      </c>
      <c r="L128" s="100">
        <v>3207</v>
      </c>
      <c r="M128" s="100"/>
      <c r="N128" s="100"/>
      <c r="O128" s="100">
        <f t="shared" si="7"/>
        <v>234512</v>
      </c>
      <c r="P128" s="101">
        <v>1688820550</v>
      </c>
      <c r="Q128" s="108">
        <v>383619231.57999998</v>
      </c>
      <c r="R128" s="101">
        <v>68946528</v>
      </c>
      <c r="S128" s="101">
        <f t="shared" si="6"/>
        <v>1.1920928955078125E-7</v>
      </c>
      <c r="T128" s="101">
        <v>1149637160.54</v>
      </c>
      <c r="U128" s="110">
        <v>86617629.879999995</v>
      </c>
    </row>
    <row r="129" spans="1:21" s="39" customFormat="1" thickTop="1" thickBot="1" x14ac:dyDescent="0.3">
      <c r="A129" s="98">
        <v>2017</v>
      </c>
      <c r="B129" s="98" t="s">
        <v>103</v>
      </c>
      <c r="C129" s="99" t="s">
        <v>153</v>
      </c>
      <c r="D129" s="98" t="s">
        <v>12</v>
      </c>
      <c r="E129" s="98" t="s">
        <v>148</v>
      </c>
      <c r="F129" s="100">
        <v>0</v>
      </c>
      <c r="G129" s="100">
        <v>0</v>
      </c>
      <c r="H129" s="100">
        <v>0</v>
      </c>
      <c r="I129" s="100">
        <v>0</v>
      </c>
      <c r="J129" s="100">
        <v>0</v>
      </c>
      <c r="K129" s="100">
        <v>0</v>
      </c>
      <c r="L129" s="100">
        <v>0</v>
      </c>
      <c r="M129" s="100">
        <v>0</v>
      </c>
      <c r="N129" s="100">
        <v>0</v>
      </c>
      <c r="O129" s="100">
        <f t="shared" si="7"/>
        <v>0</v>
      </c>
      <c r="P129" s="101">
        <v>0</v>
      </c>
      <c r="Q129" s="108">
        <v>0</v>
      </c>
      <c r="R129" s="101">
        <v>0</v>
      </c>
      <c r="S129" s="101">
        <f t="shared" si="6"/>
        <v>0</v>
      </c>
      <c r="T129" s="101">
        <v>0</v>
      </c>
      <c r="U129" s="110">
        <v>0</v>
      </c>
    </row>
    <row r="130" spans="1:21" s="39" customFormat="1" thickTop="1" thickBot="1" x14ac:dyDescent="0.3">
      <c r="A130" s="98">
        <v>2017</v>
      </c>
      <c r="B130" s="98" t="s">
        <v>103</v>
      </c>
      <c r="C130" s="99" t="s">
        <v>154</v>
      </c>
      <c r="D130" s="98" t="s">
        <v>9</v>
      </c>
      <c r="E130" s="98" t="s">
        <v>149</v>
      </c>
      <c r="F130" s="100">
        <v>0</v>
      </c>
      <c r="G130" s="100">
        <v>0</v>
      </c>
      <c r="H130" s="100">
        <v>0</v>
      </c>
      <c r="I130" s="100">
        <v>0</v>
      </c>
      <c r="J130" s="100">
        <v>0</v>
      </c>
      <c r="K130" s="100">
        <v>0</v>
      </c>
      <c r="L130" s="100">
        <v>0</v>
      </c>
      <c r="M130" s="100">
        <v>0</v>
      </c>
      <c r="N130" s="100">
        <v>0</v>
      </c>
      <c r="O130" s="100">
        <f t="shared" si="7"/>
        <v>0</v>
      </c>
      <c r="P130" s="101">
        <v>0</v>
      </c>
      <c r="Q130" s="108">
        <v>0</v>
      </c>
      <c r="R130" s="101">
        <v>0</v>
      </c>
      <c r="S130" s="101">
        <f t="shared" si="6"/>
        <v>0</v>
      </c>
      <c r="T130" s="101">
        <v>0</v>
      </c>
      <c r="U130" s="110">
        <v>0</v>
      </c>
    </row>
    <row r="131" spans="1:21" s="39" customFormat="1" thickTop="1" thickBot="1" x14ac:dyDescent="0.3">
      <c r="A131" s="98">
        <v>2017</v>
      </c>
      <c r="B131" s="98" t="s">
        <v>103</v>
      </c>
      <c r="C131" s="99" t="s">
        <v>155</v>
      </c>
      <c r="D131" s="98" t="s">
        <v>42</v>
      </c>
      <c r="E131" s="98" t="s">
        <v>150</v>
      </c>
      <c r="F131" s="100">
        <v>0</v>
      </c>
      <c r="G131" s="100">
        <v>0</v>
      </c>
      <c r="H131" s="100">
        <v>0</v>
      </c>
      <c r="I131" s="100">
        <v>0</v>
      </c>
      <c r="J131" s="100">
        <v>0</v>
      </c>
      <c r="K131" s="100">
        <v>0</v>
      </c>
      <c r="L131" s="100">
        <v>0</v>
      </c>
      <c r="M131" s="100">
        <v>0</v>
      </c>
      <c r="N131" s="100">
        <v>0</v>
      </c>
      <c r="O131" s="100">
        <f t="shared" si="7"/>
        <v>0</v>
      </c>
      <c r="P131" s="101">
        <v>0</v>
      </c>
      <c r="Q131" s="108">
        <v>0</v>
      </c>
      <c r="R131" s="101">
        <v>0</v>
      </c>
      <c r="S131" s="101">
        <f t="shared" si="6"/>
        <v>0</v>
      </c>
      <c r="T131" s="101">
        <v>0</v>
      </c>
      <c r="U131" s="110">
        <v>0</v>
      </c>
    </row>
    <row r="132" spans="1:21" s="39" customFormat="1" thickTop="1" thickBot="1" x14ac:dyDescent="0.3">
      <c r="A132" s="98">
        <v>2017</v>
      </c>
      <c r="B132" s="98" t="s">
        <v>103</v>
      </c>
      <c r="C132" s="99" t="s">
        <v>156</v>
      </c>
      <c r="D132" s="98" t="s">
        <v>42</v>
      </c>
      <c r="E132" s="98" t="s">
        <v>151</v>
      </c>
      <c r="F132" s="100">
        <v>0</v>
      </c>
      <c r="G132" s="100">
        <v>0</v>
      </c>
      <c r="H132" s="100">
        <v>0</v>
      </c>
      <c r="I132" s="100">
        <v>0</v>
      </c>
      <c r="J132" s="100">
        <v>0</v>
      </c>
      <c r="K132" s="100">
        <v>0</v>
      </c>
      <c r="L132" s="100">
        <v>0</v>
      </c>
      <c r="M132" s="100">
        <v>0</v>
      </c>
      <c r="N132" s="100">
        <v>0</v>
      </c>
      <c r="O132" s="100">
        <f t="shared" si="7"/>
        <v>0</v>
      </c>
      <c r="P132" s="101">
        <v>0</v>
      </c>
      <c r="Q132" s="108">
        <v>0</v>
      </c>
      <c r="R132" s="101">
        <v>0</v>
      </c>
      <c r="S132" s="101">
        <f t="shared" si="6"/>
        <v>0</v>
      </c>
      <c r="T132" s="101">
        <v>0</v>
      </c>
      <c r="U132" s="110">
        <v>0</v>
      </c>
    </row>
    <row r="133" spans="1:21" s="39" customFormat="1" thickTop="1" thickBot="1" x14ac:dyDescent="0.3">
      <c r="A133" s="98">
        <v>2017</v>
      </c>
      <c r="B133" s="98" t="s">
        <v>103</v>
      </c>
      <c r="C133" s="99" t="s">
        <v>157</v>
      </c>
      <c r="D133" s="98" t="s">
        <v>42</v>
      </c>
      <c r="E133" s="98" t="s">
        <v>152</v>
      </c>
      <c r="F133" s="100">
        <v>0</v>
      </c>
      <c r="G133" s="100">
        <v>0</v>
      </c>
      <c r="H133" s="100">
        <v>0</v>
      </c>
      <c r="I133" s="100">
        <v>0</v>
      </c>
      <c r="J133" s="100">
        <v>0</v>
      </c>
      <c r="K133" s="100">
        <v>0</v>
      </c>
      <c r="L133" s="100">
        <v>0</v>
      </c>
      <c r="M133" s="100">
        <v>0</v>
      </c>
      <c r="N133" s="100">
        <v>0</v>
      </c>
      <c r="O133" s="100">
        <f t="shared" si="7"/>
        <v>0</v>
      </c>
      <c r="P133" s="101">
        <v>0</v>
      </c>
      <c r="Q133" s="108">
        <v>0</v>
      </c>
      <c r="R133" s="101">
        <v>0</v>
      </c>
      <c r="S133" s="101">
        <f t="shared" si="6"/>
        <v>0</v>
      </c>
      <c r="T133" s="101">
        <v>0</v>
      </c>
      <c r="U133" s="110">
        <v>0</v>
      </c>
    </row>
    <row r="134" spans="1:21" s="39" customFormat="1" thickTop="1" thickBot="1" x14ac:dyDescent="0.3">
      <c r="A134" s="98">
        <v>2017</v>
      </c>
      <c r="B134" s="98" t="s">
        <v>104</v>
      </c>
      <c r="C134" s="99" t="s">
        <v>8</v>
      </c>
      <c r="D134" s="98" t="s">
        <v>9</v>
      </c>
      <c r="E134" s="98" t="s">
        <v>10</v>
      </c>
      <c r="F134" s="100">
        <v>74117</v>
      </c>
      <c r="G134" s="100">
        <v>0</v>
      </c>
      <c r="H134" s="100">
        <v>24634</v>
      </c>
      <c r="I134" s="100">
        <v>0</v>
      </c>
      <c r="J134" s="100">
        <v>2126</v>
      </c>
      <c r="K134" s="100">
        <v>963</v>
      </c>
      <c r="L134" s="100">
        <v>7329</v>
      </c>
      <c r="M134" s="100">
        <v>0</v>
      </c>
      <c r="N134" s="100">
        <v>0</v>
      </c>
      <c r="O134" s="100">
        <f t="shared" si="7"/>
        <v>109169</v>
      </c>
      <c r="P134" s="101">
        <v>1025930800</v>
      </c>
      <c r="Q134" s="108">
        <v>235403965.41</v>
      </c>
      <c r="R134" s="101">
        <v>32095686</v>
      </c>
      <c r="S134" s="101">
        <f t="shared" si="6"/>
        <v>705279137.76999998</v>
      </c>
      <c r="T134" s="101"/>
      <c r="U134" s="110">
        <v>53152010.82</v>
      </c>
    </row>
    <row r="135" spans="1:21" s="39" customFormat="1" thickTop="1" thickBot="1" x14ac:dyDescent="0.3">
      <c r="A135" s="98">
        <v>2017</v>
      </c>
      <c r="B135" s="98" t="s">
        <v>104</v>
      </c>
      <c r="C135" s="99" t="s">
        <v>11</v>
      </c>
      <c r="D135" s="98" t="s">
        <v>12</v>
      </c>
      <c r="E135" s="98" t="s">
        <v>13</v>
      </c>
      <c r="F135" s="100">
        <v>33934</v>
      </c>
      <c r="G135" s="100">
        <v>971</v>
      </c>
      <c r="H135" s="100">
        <v>23290</v>
      </c>
      <c r="I135" s="100">
        <v>0</v>
      </c>
      <c r="J135" s="100">
        <v>5364</v>
      </c>
      <c r="K135" s="100">
        <v>4328</v>
      </c>
      <c r="L135" s="100">
        <v>7208</v>
      </c>
      <c r="M135" s="100">
        <v>0</v>
      </c>
      <c r="N135" s="100">
        <v>0</v>
      </c>
      <c r="O135" s="100">
        <f t="shared" si="7"/>
        <v>75095</v>
      </c>
      <c r="P135" s="101">
        <v>1068534400</v>
      </c>
      <c r="Q135" s="108">
        <v>247399054.97999999</v>
      </c>
      <c r="R135" s="101">
        <v>22077930</v>
      </c>
      <c r="S135" s="101">
        <f t="shared" si="6"/>
        <v>743197025.30999994</v>
      </c>
      <c r="T135" s="101"/>
      <c r="U135" s="110">
        <v>55860389.710000001</v>
      </c>
    </row>
    <row r="136" spans="1:21" s="39" customFormat="1" thickTop="1" thickBot="1" x14ac:dyDescent="0.3">
      <c r="A136" s="98">
        <v>2017</v>
      </c>
      <c r="B136" s="98" t="s">
        <v>104</v>
      </c>
      <c r="C136" s="99" t="s">
        <v>14</v>
      </c>
      <c r="D136" s="98" t="s">
        <v>4</v>
      </c>
      <c r="E136" s="98" t="s">
        <v>15</v>
      </c>
      <c r="F136" s="100">
        <v>69173</v>
      </c>
      <c r="G136" s="100">
        <v>0</v>
      </c>
      <c r="H136" s="100">
        <v>59864</v>
      </c>
      <c r="I136" s="100">
        <v>0</v>
      </c>
      <c r="J136" s="100">
        <v>15409</v>
      </c>
      <c r="K136" s="100">
        <v>10471</v>
      </c>
      <c r="L136" s="100">
        <v>34547</v>
      </c>
      <c r="M136" s="100">
        <v>0</v>
      </c>
      <c r="N136" s="100">
        <v>0</v>
      </c>
      <c r="O136" s="100">
        <f t="shared" si="7"/>
        <v>189464</v>
      </c>
      <c r="P136" s="101">
        <v>2484777050</v>
      </c>
      <c r="Q136" s="108">
        <v>574290435.27999997</v>
      </c>
      <c r="R136" s="101">
        <v>55702416</v>
      </c>
      <c r="S136" s="101">
        <f t="shared" si="6"/>
        <v>1725114796.6900001</v>
      </c>
      <c r="T136" s="101"/>
      <c r="U136" s="110">
        <v>129669402.03</v>
      </c>
    </row>
    <row r="137" spans="1:21" s="39" customFormat="1" thickTop="1" thickBot="1" x14ac:dyDescent="0.3">
      <c r="A137" s="98">
        <v>2017</v>
      </c>
      <c r="B137" s="98" t="s">
        <v>104</v>
      </c>
      <c r="C137" s="99" t="s">
        <v>82</v>
      </c>
      <c r="D137" s="98" t="s">
        <v>18</v>
      </c>
      <c r="E137" s="98" t="s">
        <v>19</v>
      </c>
      <c r="F137" s="100">
        <v>23635</v>
      </c>
      <c r="G137" s="100">
        <v>0</v>
      </c>
      <c r="H137" s="100">
        <v>3080</v>
      </c>
      <c r="I137" s="100">
        <v>0</v>
      </c>
      <c r="J137" s="100">
        <v>8929</v>
      </c>
      <c r="K137" s="100">
        <v>7455</v>
      </c>
      <c r="L137" s="100">
        <v>5119</v>
      </c>
      <c r="M137" s="100">
        <v>1546</v>
      </c>
      <c r="N137" s="100">
        <v>5073</v>
      </c>
      <c r="O137" s="100">
        <f t="shared" si="7"/>
        <v>54837</v>
      </c>
      <c r="P137" s="101">
        <v>1074021300</v>
      </c>
      <c r="Q137" s="108">
        <v>251002253.63</v>
      </c>
      <c r="R137" s="101">
        <v>15080175</v>
      </c>
      <c r="S137" s="101">
        <f t="shared" si="6"/>
        <v>751264913.14999998</v>
      </c>
      <c r="T137" s="101"/>
      <c r="U137" s="110">
        <v>56673958.219999999</v>
      </c>
    </row>
    <row r="138" spans="1:21" s="39" customFormat="1" thickTop="1" thickBot="1" x14ac:dyDescent="0.3">
      <c r="A138" s="98">
        <v>2017</v>
      </c>
      <c r="B138" s="98" t="s">
        <v>104</v>
      </c>
      <c r="C138" s="99" t="s">
        <v>24</v>
      </c>
      <c r="D138" s="98" t="s">
        <v>9</v>
      </c>
      <c r="E138" s="98" t="s">
        <v>25</v>
      </c>
      <c r="F138" s="100">
        <v>37041</v>
      </c>
      <c r="G138" s="100">
        <v>12148</v>
      </c>
      <c r="H138" s="100">
        <v>15381</v>
      </c>
      <c r="I138" s="100">
        <v>5743</v>
      </c>
      <c r="J138" s="100">
        <v>1113</v>
      </c>
      <c r="K138" s="100">
        <v>1524</v>
      </c>
      <c r="L138" s="100">
        <v>3659</v>
      </c>
      <c r="M138" s="100">
        <v>0</v>
      </c>
      <c r="N138" s="100">
        <v>0</v>
      </c>
      <c r="O138" s="100">
        <f t="shared" si="7"/>
        <v>76609</v>
      </c>
      <c r="P138" s="101">
        <v>598516950</v>
      </c>
      <c r="Q138" s="108">
        <v>136354760.5</v>
      </c>
      <c r="R138" s="101">
        <v>22523046</v>
      </c>
      <c r="S138" s="101">
        <f t="shared" si="6"/>
        <v>408851515.55000001</v>
      </c>
      <c r="T138" s="101"/>
      <c r="U138" s="110">
        <v>30787627.949999999</v>
      </c>
    </row>
    <row r="139" spans="1:21" s="39" customFormat="1" thickTop="1" thickBot="1" x14ac:dyDescent="0.3">
      <c r="A139" s="98">
        <v>2017</v>
      </c>
      <c r="B139" s="98" t="s">
        <v>104</v>
      </c>
      <c r="C139" s="99" t="s">
        <v>84</v>
      </c>
      <c r="D139" s="98" t="s">
        <v>26</v>
      </c>
      <c r="E139" s="98" t="s">
        <v>27</v>
      </c>
      <c r="F139" s="100">
        <v>52236</v>
      </c>
      <c r="G139" s="100">
        <v>0</v>
      </c>
      <c r="H139" s="100">
        <v>36896</v>
      </c>
      <c r="I139" s="100">
        <v>0</v>
      </c>
      <c r="J139" s="100">
        <v>3781</v>
      </c>
      <c r="K139" s="100">
        <v>3499</v>
      </c>
      <c r="L139" s="100">
        <v>8643</v>
      </c>
      <c r="M139" s="100">
        <v>0</v>
      </c>
      <c r="N139" s="100">
        <v>0</v>
      </c>
      <c r="O139" s="100">
        <f t="shared" si="7"/>
        <v>105055</v>
      </c>
      <c r="P139" s="101">
        <v>1103936800</v>
      </c>
      <c r="Q139" s="108">
        <v>254251552.94</v>
      </c>
      <c r="R139" s="101">
        <v>30886170</v>
      </c>
      <c r="S139" s="101">
        <f t="shared" si="6"/>
        <v>761391457.4799999</v>
      </c>
      <c r="T139" s="101"/>
      <c r="U139" s="110">
        <v>57407619.579999998</v>
      </c>
    </row>
    <row r="140" spans="1:21" s="39" customFormat="1" thickTop="1" thickBot="1" x14ac:dyDescent="0.3">
      <c r="A140" s="98">
        <v>2017</v>
      </c>
      <c r="B140" s="98" t="s">
        <v>104</v>
      </c>
      <c r="C140" s="99" t="s">
        <v>89</v>
      </c>
      <c r="D140" s="98" t="s">
        <v>6</v>
      </c>
      <c r="E140" s="98" t="s">
        <v>37</v>
      </c>
      <c r="F140" s="100">
        <v>45383</v>
      </c>
      <c r="G140" s="100">
        <v>550</v>
      </c>
      <c r="H140" s="100">
        <v>35129</v>
      </c>
      <c r="I140" s="100">
        <v>1920</v>
      </c>
      <c r="J140" s="100">
        <v>6632</v>
      </c>
      <c r="K140" s="100">
        <v>5524</v>
      </c>
      <c r="L140" s="100">
        <v>14151</v>
      </c>
      <c r="M140" s="100">
        <v>0</v>
      </c>
      <c r="N140" s="100">
        <v>0</v>
      </c>
      <c r="O140" s="100">
        <f t="shared" si="7"/>
        <v>109289</v>
      </c>
      <c r="P140" s="101">
        <v>1289182600</v>
      </c>
      <c r="Q140" s="108">
        <v>297204281.74000001</v>
      </c>
      <c r="R140" s="101">
        <v>32130966</v>
      </c>
      <c r="S140" s="101">
        <f t="shared" si="6"/>
        <v>892741408.76999998</v>
      </c>
      <c r="T140" s="101"/>
      <c r="U140" s="110">
        <v>67105943.490000002</v>
      </c>
    </row>
    <row r="141" spans="1:21" s="39" customFormat="1" thickTop="1" thickBot="1" x14ac:dyDescent="0.3">
      <c r="A141" s="98">
        <v>2017</v>
      </c>
      <c r="B141" s="98" t="s">
        <v>104</v>
      </c>
      <c r="C141" s="99" t="s">
        <v>46</v>
      </c>
      <c r="D141" s="98" t="s">
        <v>42</v>
      </c>
      <c r="E141" s="98" t="s">
        <v>47</v>
      </c>
      <c r="F141" s="100">
        <v>42917</v>
      </c>
      <c r="G141" s="100">
        <v>0</v>
      </c>
      <c r="H141" s="100">
        <v>26323</v>
      </c>
      <c r="I141" s="100">
        <v>0</v>
      </c>
      <c r="J141" s="100">
        <v>2890</v>
      </c>
      <c r="K141" s="100">
        <v>2010</v>
      </c>
      <c r="L141" s="100">
        <v>12240</v>
      </c>
      <c r="M141" s="100"/>
      <c r="N141" s="100"/>
      <c r="O141" s="100">
        <f t="shared" si="7"/>
        <v>86380</v>
      </c>
      <c r="P141" s="101">
        <v>982070200</v>
      </c>
      <c r="Q141" s="108">
        <v>226633858.15000001</v>
      </c>
      <c r="R141" s="101">
        <v>25395720</v>
      </c>
      <c r="S141" s="101">
        <f t="shared" si="6"/>
        <v>678868819.11000001</v>
      </c>
      <c r="T141" s="101"/>
      <c r="U141" s="110">
        <v>51171802.740000002</v>
      </c>
    </row>
    <row r="142" spans="1:21" s="39" customFormat="1" thickTop="1" thickBot="1" x14ac:dyDescent="0.3">
      <c r="A142" s="98">
        <v>2017</v>
      </c>
      <c r="B142" s="98" t="s">
        <v>104</v>
      </c>
      <c r="C142" s="99" t="s">
        <v>90</v>
      </c>
      <c r="D142" s="98" t="s">
        <v>48</v>
      </c>
      <c r="E142" s="98" t="s">
        <v>49</v>
      </c>
      <c r="F142" s="100">
        <v>23529</v>
      </c>
      <c r="G142" s="100">
        <v>0</v>
      </c>
      <c r="H142" s="100">
        <v>8248</v>
      </c>
      <c r="I142" s="100">
        <v>0</v>
      </c>
      <c r="J142" s="100">
        <v>1358</v>
      </c>
      <c r="K142" s="100">
        <v>1739</v>
      </c>
      <c r="L142" s="100">
        <v>3316</v>
      </c>
      <c r="M142" s="100"/>
      <c r="N142" s="100"/>
      <c r="O142" s="100">
        <f t="shared" si="7"/>
        <v>38190</v>
      </c>
      <c r="P142" s="101">
        <v>401993200</v>
      </c>
      <c r="Q142" s="108">
        <v>91950946.090000004</v>
      </c>
      <c r="R142" s="101">
        <v>11227860</v>
      </c>
      <c r="S142" s="101">
        <f t="shared" si="6"/>
        <v>278052731.40999997</v>
      </c>
      <c r="T142" s="101"/>
      <c r="U142" s="110">
        <v>20761662.5</v>
      </c>
    </row>
    <row r="143" spans="1:21" s="39" customFormat="1" thickTop="1" thickBot="1" x14ac:dyDescent="0.3">
      <c r="A143" s="98">
        <v>2017</v>
      </c>
      <c r="B143" s="98" t="s">
        <v>104</v>
      </c>
      <c r="C143" s="99" t="s">
        <v>51</v>
      </c>
      <c r="D143" s="98" t="s">
        <v>9</v>
      </c>
      <c r="E143" s="98" t="s">
        <v>52</v>
      </c>
      <c r="F143" s="100">
        <v>103881</v>
      </c>
      <c r="G143" s="100">
        <v>0</v>
      </c>
      <c r="H143" s="100">
        <v>18705</v>
      </c>
      <c r="I143" s="100">
        <v>0</v>
      </c>
      <c r="J143" s="100">
        <v>1475</v>
      </c>
      <c r="K143" s="100">
        <v>205</v>
      </c>
      <c r="L143" s="100">
        <v>284</v>
      </c>
      <c r="M143" s="100"/>
      <c r="N143" s="100"/>
      <c r="O143" s="100">
        <f t="shared" si="7"/>
        <v>124550</v>
      </c>
      <c r="P143" s="101">
        <v>995613850</v>
      </c>
      <c r="Q143" s="108">
        <v>227260378.13</v>
      </c>
      <c r="R143" s="101">
        <v>36617700</v>
      </c>
      <c r="S143" s="101">
        <f t="shared" si="6"/>
        <v>680422506.78999996</v>
      </c>
      <c r="T143" s="101"/>
      <c r="U143" s="110">
        <v>51313265.079999998</v>
      </c>
    </row>
    <row r="144" spans="1:21" s="39" customFormat="1" thickTop="1" thickBot="1" x14ac:dyDescent="0.3">
      <c r="A144" s="98">
        <v>2017</v>
      </c>
      <c r="B144" s="98" t="s">
        <v>104</v>
      </c>
      <c r="C144" s="99" t="s">
        <v>91</v>
      </c>
      <c r="D144" s="98" t="s">
        <v>53</v>
      </c>
      <c r="E144" s="98" t="s">
        <v>54</v>
      </c>
      <c r="F144" s="100">
        <v>19375</v>
      </c>
      <c r="G144" s="100">
        <v>0</v>
      </c>
      <c r="H144" s="100">
        <v>8982</v>
      </c>
      <c r="I144" s="100">
        <v>0</v>
      </c>
      <c r="J144" s="100">
        <v>1035</v>
      </c>
      <c r="K144" s="100">
        <v>758</v>
      </c>
      <c r="L144" s="100">
        <v>1704</v>
      </c>
      <c r="M144" s="100"/>
      <c r="N144" s="100"/>
      <c r="O144" s="100">
        <f t="shared" si="7"/>
        <v>31854</v>
      </c>
      <c r="P144" s="101">
        <v>304149300</v>
      </c>
      <c r="Q144" s="108">
        <v>69840382.810000002</v>
      </c>
      <c r="R144" s="101">
        <v>9365076</v>
      </c>
      <c r="S144" s="101">
        <f t="shared" si="6"/>
        <v>209174536.81</v>
      </c>
      <c r="T144" s="101"/>
      <c r="U144" s="110">
        <v>15769304.380000001</v>
      </c>
    </row>
    <row r="145" spans="1:21" s="39" customFormat="1" thickTop="1" thickBot="1" x14ac:dyDescent="0.3">
      <c r="A145" s="98">
        <v>2017</v>
      </c>
      <c r="B145" s="98" t="s">
        <v>104</v>
      </c>
      <c r="C145" s="99" t="s">
        <v>92</v>
      </c>
      <c r="D145" s="98" t="s">
        <v>6</v>
      </c>
      <c r="E145" s="98" t="s">
        <v>61</v>
      </c>
      <c r="F145" s="100">
        <v>35343</v>
      </c>
      <c r="G145" s="100">
        <v>822</v>
      </c>
      <c r="H145" s="100">
        <v>27234</v>
      </c>
      <c r="I145" s="100">
        <v>0</v>
      </c>
      <c r="J145" s="100">
        <v>5382</v>
      </c>
      <c r="K145" s="100">
        <v>5473</v>
      </c>
      <c r="L145" s="100">
        <v>14118</v>
      </c>
      <c r="M145" s="100"/>
      <c r="N145" s="100"/>
      <c r="O145" s="100">
        <f t="shared" si="7"/>
        <v>88372</v>
      </c>
      <c r="P145" s="101">
        <v>1109182450</v>
      </c>
      <c r="Q145" s="108">
        <v>256425606.33000001</v>
      </c>
      <c r="R145" s="101">
        <v>25981368</v>
      </c>
      <c r="S145" s="101">
        <f t="shared" si="6"/>
        <v>768876975.19999993</v>
      </c>
      <c r="T145" s="101"/>
      <c r="U145" s="110">
        <v>57898500.469999999</v>
      </c>
    </row>
    <row r="146" spans="1:21" s="39" customFormat="1" thickTop="1" thickBot="1" x14ac:dyDescent="0.3">
      <c r="A146" s="98">
        <v>2017</v>
      </c>
      <c r="B146" s="98" t="s">
        <v>104</v>
      </c>
      <c r="C146" s="99" t="s">
        <v>93</v>
      </c>
      <c r="D146" s="98" t="s">
        <v>48</v>
      </c>
      <c r="E146" s="98" t="s">
        <v>62</v>
      </c>
      <c r="F146" s="100">
        <v>14128</v>
      </c>
      <c r="G146" s="100">
        <v>2806</v>
      </c>
      <c r="H146" s="100">
        <v>5325</v>
      </c>
      <c r="I146" s="100">
        <v>0</v>
      </c>
      <c r="J146" s="100">
        <v>1623</v>
      </c>
      <c r="K146" s="100">
        <v>1118</v>
      </c>
      <c r="L146" s="100">
        <v>2072</v>
      </c>
      <c r="M146" s="100"/>
      <c r="N146" s="100"/>
      <c r="O146" s="100">
        <f t="shared" si="7"/>
        <v>27072</v>
      </c>
      <c r="P146" s="101">
        <v>267967900</v>
      </c>
      <c r="Q146" s="108">
        <v>61443326.390000001</v>
      </c>
      <c r="R146" s="101">
        <v>7959168</v>
      </c>
      <c r="S146" s="101">
        <f t="shared" si="6"/>
        <v>184692077.93000001</v>
      </c>
      <c r="T146" s="101"/>
      <c r="U146" s="110">
        <v>13873327.68</v>
      </c>
    </row>
    <row r="147" spans="1:21" s="39" customFormat="1" thickTop="1" thickBot="1" x14ac:dyDescent="0.3">
      <c r="A147" s="98">
        <v>2017</v>
      </c>
      <c r="B147" s="98" t="s">
        <v>104</v>
      </c>
      <c r="C147" s="99" t="s">
        <v>135</v>
      </c>
      <c r="D147" s="98" t="s">
        <v>137</v>
      </c>
      <c r="E147" s="98" t="s">
        <v>139</v>
      </c>
      <c r="F147" s="100">
        <v>43568</v>
      </c>
      <c r="G147" s="100">
        <v>0</v>
      </c>
      <c r="H147" s="100">
        <v>28363</v>
      </c>
      <c r="I147" s="100">
        <v>0</v>
      </c>
      <c r="J147" s="100">
        <v>0</v>
      </c>
      <c r="K147" s="100">
        <v>0</v>
      </c>
      <c r="L147" s="100">
        <v>0</v>
      </c>
      <c r="M147" s="100"/>
      <c r="N147" s="100"/>
      <c r="O147" s="100">
        <f t="shared" si="7"/>
        <v>71931</v>
      </c>
      <c r="P147" s="101">
        <v>689213900</v>
      </c>
      <c r="Q147" s="108">
        <v>158267914.83000001</v>
      </c>
      <c r="R147" s="101">
        <v>21147714</v>
      </c>
      <c r="S147" s="101">
        <f t="shared" si="6"/>
        <v>474062858.18999994</v>
      </c>
      <c r="T147" s="101"/>
      <c r="U147" s="110">
        <v>35735412.979999997</v>
      </c>
    </row>
    <row r="148" spans="1:21" s="39" customFormat="1" thickTop="1" thickBot="1" x14ac:dyDescent="0.3">
      <c r="A148" s="98">
        <v>2017</v>
      </c>
      <c r="B148" s="98" t="s">
        <v>104</v>
      </c>
      <c r="C148" s="99" t="s">
        <v>136</v>
      </c>
      <c r="D148" s="98" t="s">
        <v>137</v>
      </c>
      <c r="E148" s="98" t="s">
        <v>138</v>
      </c>
      <c r="F148" s="100">
        <v>0</v>
      </c>
      <c r="G148" s="100">
        <v>0</v>
      </c>
      <c r="H148" s="100">
        <v>0</v>
      </c>
      <c r="I148" s="100">
        <v>0</v>
      </c>
      <c r="J148" s="100">
        <v>3092</v>
      </c>
      <c r="K148" s="100">
        <v>3245</v>
      </c>
      <c r="L148" s="100">
        <v>8165</v>
      </c>
      <c r="M148" s="100"/>
      <c r="N148" s="100"/>
      <c r="O148" s="100">
        <f t="shared" si="7"/>
        <v>14502</v>
      </c>
      <c r="P148" s="101">
        <v>407847600</v>
      </c>
      <c r="Q148" s="108">
        <v>95587975.370000005</v>
      </c>
      <c r="R148" s="101">
        <v>4263588</v>
      </c>
      <c r="S148" s="101">
        <f t="shared" si="6"/>
        <v>286413166.98000002</v>
      </c>
      <c r="T148" s="101"/>
      <c r="U148" s="110">
        <v>21582869.649999999</v>
      </c>
    </row>
    <row r="149" spans="1:21" s="39" customFormat="1" thickTop="1" thickBot="1" x14ac:dyDescent="0.3">
      <c r="A149" s="98">
        <v>2017</v>
      </c>
      <c r="B149" s="98" t="s">
        <v>104</v>
      </c>
      <c r="C149" s="99" t="s">
        <v>144</v>
      </c>
      <c r="D149" s="98" t="s">
        <v>42</v>
      </c>
      <c r="E149" s="98" t="s">
        <v>143</v>
      </c>
      <c r="F149" s="100">
        <v>71009</v>
      </c>
      <c r="G149" s="100">
        <v>7949</v>
      </c>
      <c r="H149" s="100">
        <v>33498</v>
      </c>
      <c r="I149" s="100">
        <v>6219</v>
      </c>
      <c r="J149" s="100">
        <v>3206</v>
      </c>
      <c r="K149" s="100">
        <v>2109</v>
      </c>
      <c r="L149" s="100">
        <v>12264</v>
      </c>
      <c r="M149" s="100"/>
      <c r="N149" s="100"/>
      <c r="O149" s="100">
        <f t="shared" si="7"/>
        <v>136254</v>
      </c>
      <c r="P149" s="101">
        <v>1270645100</v>
      </c>
      <c r="Q149" s="108">
        <v>291465063.19</v>
      </c>
      <c r="R149" s="101">
        <v>40058676</v>
      </c>
      <c r="S149" s="101">
        <f t="shared" si="6"/>
        <v>5.9604644775390625E-8</v>
      </c>
      <c r="T149" s="101">
        <v>873311279.11999989</v>
      </c>
      <c r="U149" s="110">
        <v>65810081.689999998</v>
      </c>
    </row>
    <row r="150" spans="1:21" s="39" customFormat="1" thickTop="1" thickBot="1" x14ac:dyDescent="0.3">
      <c r="A150" s="98">
        <v>2017</v>
      </c>
      <c r="B150" s="98" t="s">
        <v>104</v>
      </c>
      <c r="C150" s="99" t="s">
        <v>145</v>
      </c>
      <c r="D150" s="98" t="s">
        <v>42</v>
      </c>
      <c r="E150" s="98" t="s">
        <v>142</v>
      </c>
      <c r="F150" s="100">
        <v>176362</v>
      </c>
      <c r="G150" s="100">
        <v>21237</v>
      </c>
      <c r="H150" s="100">
        <v>34539</v>
      </c>
      <c r="I150" s="100">
        <v>5268</v>
      </c>
      <c r="J150" s="100">
        <v>2843</v>
      </c>
      <c r="K150" s="100">
        <v>1171</v>
      </c>
      <c r="L150" s="100">
        <v>3290</v>
      </c>
      <c r="M150" s="100"/>
      <c r="N150" s="100"/>
      <c r="O150" s="100">
        <f t="shared" si="7"/>
        <v>244710</v>
      </c>
      <c r="P150" s="101">
        <v>1761286900</v>
      </c>
      <c r="Q150" s="108">
        <v>399988272.68000001</v>
      </c>
      <c r="R150" s="101">
        <v>71944740</v>
      </c>
      <c r="S150" s="101">
        <f t="shared" si="6"/>
        <v>0</v>
      </c>
      <c r="T150" s="101">
        <v>1199040281.25</v>
      </c>
      <c r="U150" s="110">
        <v>90313606.069999993</v>
      </c>
    </row>
    <row r="151" spans="1:21" s="39" customFormat="1" thickTop="1" thickBot="1" x14ac:dyDescent="0.3">
      <c r="A151" s="98">
        <v>2017</v>
      </c>
      <c r="B151" s="98" t="s">
        <v>104</v>
      </c>
      <c r="C151" s="99" t="s">
        <v>153</v>
      </c>
      <c r="D151" s="98" t="s">
        <v>12</v>
      </c>
      <c r="E151" s="98" t="s">
        <v>148</v>
      </c>
      <c r="F151" s="100">
        <v>196151</v>
      </c>
      <c r="G151" s="100">
        <v>0</v>
      </c>
      <c r="H151" s="100">
        <v>66995</v>
      </c>
      <c r="I151" s="100">
        <v>0</v>
      </c>
      <c r="J151" s="100">
        <v>10251</v>
      </c>
      <c r="K151" s="100">
        <v>5917</v>
      </c>
      <c r="L151" s="100">
        <v>12701</v>
      </c>
      <c r="M151" s="100">
        <v>0</v>
      </c>
      <c r="N151" s="100">
        <v>0</v>
      </c>
      <c r="O151" s="100">
        <f t="shared" si="7"/>
        <v>292015</v>
      </c>
      <c r="P151" s="101">
        <v>2818816800</v>
      </c>
      <c r="Q151" s="108">
        <v>540538101</v>
      </c>
      <c r="R151" s="101">
        <v>71835690</v>
      </c>
      <c r="S151" s="101">
        <f t="shared" si="6"/>
        <v>2206443009</v>
      </c>
      <c r="T151" s="101">
        <v>0</v>
      </c>
      <c r="U151" s="110">
        <v>0</v>
      </c>
    </row>
    <row r="152" spans="1:21" s="39" customFormat="1" thickTop="1" thickBot="1" x14ac:dyDescent="0.3">
      <c r="A152" s="98">
        <v>2017</v>
      </c>
      <c r="B152" s="98" t="s">
        <v>104</v>
      </c>
      <c r="C152" s="99" t="s">
        <v>154</v>
      </c>
      <c r="D152" s="98" t="s">
        <v>9</v>
      </c>
      <c r="E152" s="98" t="s">
        <v>149</v>
      </c>
      <c r="F152" s="100">
        <v>64421</v>
      </c>
      <c r="G152" s="100">
        <v>481</v>
      </c>
      <c r="H152" s="100">
        <v>28492</v>
      </c>
      <c r="I152" s="100">
        <v>0</v>
      </c>
      <c r="J152" s="100">
        <v>2173</v>
      </c>
      <c r="K152" s="100">
        <v>2472</v>
      </c>
      <c r="L152" s="100">
        <v>5125</v>
      </c>
      <c r="M152" s="100">
        <v>0</v>
      </c>
      <c r="N152" s="100">
        <v>0</v>
      </c>
      <c r="O152" s="100">
        <f t="shared" si="7"/>
        <v>103164</v>
      </c>
      <c r="P152" s="101">
        <v>998951800</v>
      </c>
      <c r="Q152" s="108">
        <v>191549948</v>
      </c>
      <c r="R152" s="101">
        <v>25378344</v>
      </c>
      <c r="S152" s="101">
        <f t="shared" si="6"/>
        <v>782023508</v>
      </c>
      <c r="T152" s="101">
        <v>0</v>
      </c>
      <c r="U152" s="110">
        <v>0</v>
      </c>
    </row>
    <row r="153" spans="1:21" s="39" customFormat="1" thickTop="1" thickBot="1" x14ac:dyDescent="0.3">
      <c r="A153" s="98">
        <v>2017</v>
      </c>
      <c r="B153" s="98" t="s">
        <v>104</v>
      </c>
      <c r="C153" s="99" t="s">
        <v>155</v>
      </c>
      <c r="D153" s="98" t="s">
        <v>42</v>
      </c>
      <c r="E153" s="98" t="s">
        <v>150</v>
      </c>
      <c r="F153" s="100">
        <v>59999</v>
      </c>
      <c r="G153" s="100">
        <v>5939</v>
      </c>
      <c r="H153" s="100">
        <v>32306</v>
      </c>
      <c r="I153" s="100">
        <v>52</v>
      </c>
      <c r="J153" s="100">
        <v>3080</v>
      </c>
      <c r="K153" s="100">
        <v>3202</v>
      </c>
      <c r="L153" s="100">
        <v>12098</v>
      </c>
      <c r="M153" s="100">
        <v>0</v>
      </c>
      <c r="N153" s="100">
        <v>0</v>
      </c>
      <c r="O153" s="100">
        <f t="shared" si="7"/>
        <v>116676</v>
      </c>
      <c r="P153" s="101">
        <v>1255752000</v>
      </c>
      <c r="Q153" s="108">
        <v>241466378</v>
      </c>
      <c r="R153" s="101">
        <v>28702296</v>
      </c>
      <c r="S153" s="101">
        <f t="shared" si="6"/>
        <v>985583326</v>
      </c>
      <c r="T153" s="101">
        <v>0</v>
      </c>
      <c r="U153" s="110">
        <v>0</v>
      </c>
    </row>
    <row r="154" spans="1:21" s="39" customFormat="1" thickTop="1" thickBot="1" x14ac:dyDescent="0.3">
      <c r="A154" s="98">
        <v>2017</v>
      </c>
      <c r="B154" s="98" t="s">
        <v>104</v>
      </c>
      <c r="C154" s="99" t="s">
        <v>156</v>
      </c>
      <c r="D154" s="98" t="s">
        <v>42</v>
      </c>
      <c r="E154" s="98" t="s">
        <v>151</v>
      </c>
      <c r="F154" s="100">
        <v>77799</v>
      </c>
      <c r="G154" s="100">
        <v>0</v>
      </c>
      <c r="H154" s="100">
        <v>39913</v>
      </c>
      <c r="I154" s="100">
        <v>0</v>
      </c>
      <c r="J154" s="100">
        <v>3438</v>
      </c>
      <c r="K154" s="100">
        <v>3290</v>
      </c>
      <c r="L154" s="100">
        <v>12305</v>
      </c>
      <c r="M154" s="100">
        <v>0</v>
      </c>
      <c r="N154" s="100">
        <v>0</v>
      </c>
      <c r="O154" s="100">
        <f t="shared" si="7"/>
        <v>136745</v>
      </c>
      <c r="P154" s="101">
        <v>1466173450</v>
      </c>
      <c r="Q154" s="108">
        <v>281863743</v>
      </c>
      <c r="R154" s="101">
        <v>33639270</v>
      </c>
      <c r="S154" s="101">
        <f t="shared" si="6"/>
        <v>1150670437</v>
      </c>
      <c r="T154" s="101">
        <v>0</v>
      </c>
      <c r="U154" s="110">
        <v>0</v>
      </c>
    </row>
    <row r="155" spans="1:21" s="39" customFormat="1" thickTop="1" thickBot="1" x14ac:dyDescent="0.3">
      <c r="A155" s="98">
        <v>2017</v>
      </c>
      <c r="B155" s="98" t="s">
        <v>104</v>
      </c>
      <c r="C155" s="99" t="s">
        <v>157</v>
      </c>
      <c r="D155" s="98" t="s">
        <v>42</v>
      </c>
      <c r="E155" s="98" t="s">
        <v>152</v>
      </c>
      <c r="F155" s="100">
        <v>81770</v>
      </c>
      <c r="G155" s="100">
        <v>0</v>
      </c>
      <c r="H155" s="100">
        <v>43905</v>
      </c>
      <c r="I155" s="100">
        <v>0</v>
      </c>
      <c r="J155" s="100">
        <v>8457</v>
      </c>
      <c r="K155" s="100">
        <v>3798</v>
      </c>
      <c r="L155" s="100">
        <v>12452</v>
      </c>
      <c r="M155" s="100">
        <v>0</v>
      </c>
      <c r="N155" s="100">
        <v>0</v>
      </c>
      <c r="O155" s="100">
        <f t="shared" si="7"/>
        <v>150382</v>
      </c>
      <c r="P155" s="101">
        <v>1654496950</v>
      </c>
      <c r="Q155" s="108">
        <v>318285540</v>
      </c>
      <c r="R155" s="101">
        <v>36993972</v>
      </c>
      <c r="S155" s="101">
        <f t="shared" si="6"/>
        <v>1299217438</v>
      </c>
      <c r="T155" s="101">
        <v>0</v>
      </c>
      <c r="U155" s="110">
        <v>0</v>
      </c>
    </row>
    <row r="156" spans="1:21" s="39" customFormat="1" thickTop="1" thickBot="1" x14ac:dyDescent="0.3">
      <c r="A156" s="98">
        <v>2017</v>
      </c>
      <c r="B156" s="98" t="s">
        <v>105</v>
      </c>
      <c r="C156" s="99" t="s">
        <v>8</v>
      </c>
      <c r="D156" s="98" t="s">
        <v>9</v>
      </c>
      <c r="E156" s="98" t="s">
        <v>10</v>
      </c>
      <c r="F156" s="100">
        <v>67146</v>
      </c>
      <c r="G156" s="100">
        <v>0</v>
      </c>
      <c r="H156" s="100">
        <v>24963</v>
      </c>
      <c r="I156" s="100">
        <v>0</v>
      </c>
      <c r="J156" s="100">
        <v>2626</v>
      </c>
      <c r="K156" s="100">
        <v>1163</v>
      </c>
      <c r="L156" s="100">
        <v>7017</v>
      </c>
      <c r="M156" s="100">
        <v>0</v>
      </c>
      <c r="N156" s="100">
        <v>0</v>
      </c>
      <c r="O156" s="100">
        <f t="shared" si="7"/>
        <v>102915</v>
      </c>
      <c r="P156" s="101">
        <v>980381150</v>
      </c>
      <c r="Q156" s="108">
        <v>225075442.38999999</v>
      </c>
      <c r="R156" s="101">
        <v>30257010</v>
      </c>
      <c r="S156" s="101">
        <f t="shared" si="6"/>
        <v>674228770.56000006</v>
      </c>
      <c r="T156" s="101"/>
      <c r="U156" s="110">
        <v>50819927.049999997</v>
      </c>
    </row>
    <row r="157" spans="1:21" s="39" customFormat="1" thickTop="1" thickBot="1" x14ac:dyDescent="0.3">
      <c r="A157" s="98">
        <v>2017</v>
      </c>
      <c r="B157" s="98" t="s">
        <v>105</v>
      </c>
      <c r="C157" s="99" t="s">
        <v>11</v>
      </c>
      <c r="D157" s="98" t="s">
        <v>12</v>
      </c>
      <c r="E157" s="98" t="s">
        <v>13</v>
      </c>
      <c r="F157" s="100">
        <v>31258</v>
      </c>
      <c r="G157" s="100">
        <v>959</v>
      </c>
      <c r="H157" s="100">
        <v>22749</v>
      </c>
      <c r="I157" s="100">
        <v>0</v>
      </c>
      <c r="J157" s="100">
        <v>5043</v>
      </c>
      <c r="K157" s="100">
        <v>3980</v>
      </c>
      <c r="L157" s="100">
        <v>7161</v>
      </c>
      <c r="M157" s="100">
        <v>0</v>
      </c>
      <c r="N157" s="100">
        <v>0</v>
      </c>
      <c r="O157" s="100">
        <f t="shared" si="7"/>
        <v>71150</v>
      </c>
      <c r="P157" s="101">
        <v>1019889100</v>
      </c>
      <c r="Q157" s="108">
        <v>236095523.02000001</v>
      </c>
      <c r="R157" s="101">
        <v>20918100</v>
      </c>
      <c r="S157" s="101">
        <f t="shared" si="6"/>
        <v>709567318.93000007</v>
      </c>
      <c r="T157" s="101"/>
      <c r="U157" s="110">
        <v>53308158.049999997</v>
      </c>
    </row>
    <row r="158" spans="1:21" s="39" customFormat="1" thickTop="1" thickBot="1" x14ac:dyDescent="0.3">
      <c r="A158" s="98">
        <v>2017</v>
      </c>
      <c r="B158" s="98" t="s">
        <v>105</v>
      </c>
      <c r="C158" s="99" t="s">
        <v>14</v>
      </c>
      <c r="D158" s="98" t="s">
        <v>4</v>
      </c>
      <c r="E158" s="98" t="s">
        <v>15</v>
      </c>
      <c r="F158" s="100">
        <v>62971</v>
      </c>
      <c r="G158" s="100">
        <v>0</v>
      </c>
      <c r="H158" s="100">
        <v>61205</v>
      </c>
      <c r="I158" s="100">
        <v>0</v>
      </c>
      <c r="J158" s="100">
        <v>14491</v>
      </c>
      <c r="K158" s="100">
        <v>10623</v>
      </c>
      <c r="L158" s="100">
        <v>32717</v>
      </c>
      <c r="M158" s="100">
        <v>0</v>
      </c>
      <c r="N158" s="100">
        <v>0</v>
      </c>
      <c r="O158" s="100">
        <f t="shared" si="7"/>
        <v>182007</v>
      </c>
      <c r="P158" s="101">
        <v>2386123600</v>
      </c>
      <c r="Q158" s="108">
        <v>551566103.73000002</v>
      </c>
      <c r="R158" s="101">
        <v>53510058</v>
      </c>
      <c r="S158" s="101">
        <f t="shared" si="6"/>
        <v>1656508977.49</v>
      </c>
      <c r="T158" s="101"/>
      <c r="U158" s="110">
        <v>124538460.78</v>
      </c>
    </row>
    <row r="159" spans="1:21" s="39" customFormat="1" thickTop="1" thickBot="1" x14ac:dyDescent="0.3">
      <c r="A159" s="98">
        <v>2017</v>
      </c>
      <c r="B159" s="98" t="s">
        <v>105</v>
      </c>
      <c r="C159" s="99" t="s">
        <v>82</v>
      </c>
      <c r="D159" s="98" t="s">
        <v>18</v>
      </c>
      <c r="E159" s="98" t="s">
        <v>19</v>
      </c>
      <c r="F159" s="100">
        <v>20479</v>
      </c>
      <c r="G159" s="100">
        <v>0</v>
      </c>
      <c r="H159" s="100">
        <v>3140</v>
      </c>
      <c r="I159" s="100">
        <v>0</v>
      </c>
      <c r="J159" s="100">
        <v>8989</v>
      </c>
      <c r="K159" s="100">
        <v>7491</v>
      </c>
      <c r="L159" s="100">
        <v>4804</v>
      </c>
      <c r="M159" s="100">
        <v>1696</v>
      </c>
      <c r="N159" s="100">
        <v>4846</v>
      </c>
      <c r="O159" s="100">
        <f t="shared" si="7"/>
        <v>51445</v>
      </c>
      <c r="P159" s="101">
        <v>1027119400</v>
      </c>
      <c r="Q159" s="108">
        <v>240086736.80000001</v>
      </c>
      <c r="R159" s="101">
        <v>14147375</v>
      </c>
      <c r="S159" s="101">
        <f t="shared" si="6"/>
        <v>718675951.45000005</v>
      </c>
      <c r="T159" s="101"/>
      <c r="U159" s="110">
        <v>54209336.75</v>
      </c>
    </row>
    <row r="160" spans="1:21" s="39" customFormat="1" thickTop="1" thickBot="1" x14ac:dyDescent="0.3">
      <c r="A160" s="98">
        <v>2017</v>
      </c>
      <c r="B160" s="98" t="s">
        <v>105</v>
      </c>
      <c r="C160" s="99" t="s">
        <v>24</v>
      </c>
      <c r="D160" s="98" t="s">
        <v>9</v>
      </c>
      <c r="E160" s="98" t="s">
        <v>25</v>
      </c>
      <c r="F160" s="100">
        <v>32334</v>
      </c>
      <c r="G160" s="100">
        <v>12251</v>
      </c>
      <c r="H160" s="100">
        <v>13596</v>
      </c>
      <c r="I160" s="100">
        <v>5931</v>
      </c>
      <c r="J160" s="100">
        <v>928</v>
      </c>
      <c r="K160" s="100">
        <v>1303</v>
      </c>
      <c r="L160" s="100">
        <v>3163</v>
      </c>
      <c r="M160" s="100">
        <v>0</v>
      </c>
      <c r="N160" s="100">
        <v>0</v>
      </c>
      <c r="O160" s="100">
        <f t="shared" si="7"/>
        <v>69506</v>
      </c>
      <c r="P160" s="101">
        <v>526953800</v>
      </c>
      <c r="Q160" s="108">
        <v>119859864.03</v>
      </c>
      <c r="R160" s="101">
        <v>20434764</v>
      </c>
      <c r="S160" s="101">
        <f t="shared" si="6"/>
        <v>359595937.16000003</v>
      </c>
      <c r="T160" s="101"/>
      <c r="U160" s="110">
        <v>27063234.809999999</v>
      </c>
    </row>
    <row r="161" spans="1:21" s="39" customFormat="1" thickTop="1" thickBot="1" x14ac:dyDescent="0.3">
      <c r="A161" s="98">
        <v>2017</v>
      </c>
      <c r="B161" s="98" t="s">
        <v>105</v>
      </c>
      <c r="C161" s="99" t="s">
        <v>84</v>
      </c>
      <c r="D161" s="98" t="s">
        <v>26</v>
      </c>
      <c r="E161" s="98" t="s">
        <v>27</v>
      </c>
      <c r="F161" s="100">
        <v>47066</v>
      </c>
      <c r="G161" s="100">
        <v>0</v>
      </c>
      <c r="H161" s="100">
        <v>37403</v>
      </c>
      <c r="I161" s="100">
        <v>0</v>
      </c>
      <c r="J161" s="100">
        <v>4015</v>
      </c>
      <c r="K161" s="100">
        <v>3651</v>
      </c>
      <c r="L161" s="100">
        <v>8345</v>
      </c>
      <c r="M161" s="100">
        <v>0</v>
      </c>
      <c r="N161" s="100">
        <v>0</v>
      </c>
      <c r="O161" s="100">
        <f t="shared" si="7"/>
        <v>100480</v>
      </c>
      <c r="P161" s="101">
        <v>1067503900</v>
      </c>
      <c r="Q161" s="108">
        <v>245934533.53999999</v>
      </c>
      <c r="R161" s="101">
        <v>29541120</v>
      </c>
      <c r="S161" s="101">
        <f t="shared" si="6"/>
        <v>736498531.97000003</v>
      </c>
      <c r="T161" s="101"/>
      <c r="U161" s="110">
        <v>55529714.490000002</v>
      </c>
    </row>
    <row r="162" spans="1:21" s="39" customFormat="1" thickTop="1" thickBot="1" x14ac:dyDescent="0.3">
      <c r="A162" s="98">
        <v>2017</v>
      </c>
      <c r="B162" s="98" t="s">
        <v>105</v>
      </c>
      <c r="C162" s="99" t="s">
        <v>89</v>
      </c>
      <c r="D162" s="98" t="s">
        <v>6</v>
      </c>
      <c r="E162" s="98" t="s">
        <v>37</v>
      </c>
      <c r="F162" s="100">
        <v>39512</v>
      </c>
      <c r="G162" s="100">
        <v>592</v>
      </c>
      <c r="H162" s="100">
        <v>35795</v>
      </c>
      <c r="I162" s="100">
        <v>1924</v>
      </c>
      <c r="J162" s="100">
        <v>6239</v>
      </c>
      <c r="K162" s="100">
        <v>5631</v>
      </c>
      <c r="L162" s="100">
        <v>14135</v>
      </c>
      <c r="M162" s="100">
        <v>0</v>
      </c>
      <c r="N162" s="100">
        <v>0</v>
      </c>
      <c r="O162" s="100">
        <f t="shared" si="7"/>
        <v>103828</v>
      </c>
      <c r="P162" s="101">
        <v>1242982600</v>
      </c>
      <c r="Q162" s="108">
        <v>286784201.20999998</v>
      </c>
      <c r="R162" s="101">
        <v>30525432</v>
      </c>
      <c r="S162" s="101">
        <f t="shared" si="6"/>
        <v>860919779.89999998</v>
      </c>
      <c r="T162" s="101"/>
      <c r="U162" s="110">
        <v>64753186.890000001</v>
      </c>
    </row>
    <row r="163" spans="1:21" s="39" customFormat="1" thickTop="1" thickBot="1" x14ac:dyDescent="0.3">
      <c r="A163" s="98">
        <v>2017</v>
      </c>
      <c r="B163" s="98" t="s">
        <v>105</v>
      </c>
      <c r="C163" s="99" t="s">
        <v>46</v>
      </c>
      <c r="D163" s="98" t="s">
        <v>42</v>
      </c>
      <c r="E163" s="98" t="s">
        <v>47</v>
      </c>
      <c r="F163" s="100">
        <v>40058</v>
      </c>
      <c r="G163" s="100">
        <v>0</v>
      </c>
      <c r="H163" s="100">
        <v>27690</v>
      </c>
      <c r="I163" s="100">
        <v>0</v>
      </c>
      <c r="J163" s="100">
        <v>3055</v>
      </c>
      <c r="K163" s="100">
        <v>2005</v>
      </c>
      <c r="L163" s="100">
        <v>12012</v>
      </c>
      <c r="M163" s="100"/>
      <c r="N163" s="100"/>
      <c r="O163" s="100">
        <f t="shared" si="7"/>
        <v>84820</v>
      </c>
      <c r="P163" s="101">
        <v>968504700</v>
      </c>
      <c r="Q163" s="108">
        <v>223460045.27000001</v>
      </c>
      <c r="R163" s="101">
        <v>24937080</v>
      </c>
      <c r="S163" s="101">
        <f t="shared" si="6"/>
        <v>669652389.22000003</v>
      </c>
      <c r="T163" s="101"/>
      <c r="U163" s="110">
        <v>50455185.509999998</v>
      </c>
    </row>
    <row r="164" spans="1:21" s="39" customFormat="1" thickTop="1" thickBot="1" x14ac:dyDescent="0.3">
      <c r="A164" s="98">
        <v>2017</v>
      </c>
      <c r="B164" s="98" t="s">
        <v>105</v>
      </c>
      <c r="C164" s="99" t="s">
        <v>90</v>
      </c>
      <c r="D164" s="98" t="s">
        <v>48</v>
      </c>
      <c r="E164" s="98" t="s">
        <v>49</v>
      </c>
      <c r="F164" s="100">
        <v>23734</v>
      </c>
      <c r="G164" s="100">
        <v>0</v>
      </c>
      <c r="H164" s="100">
        <v>9062</v>
      </c>
      <c r="I164" s="100">
        <v>0</v>
      </c>
      <c r="J164" s="100">
        <v>1522</v>
      </c>
      <c r="K164" s="100">
        <v>1566</v>
      </c>
      <c r="L164" s="100">
        <v>2994</v>
      </c>
      <c r="M164" s="100"/>
      <c r="N164" s="100"/>
      <c r="O164" s="100">
        <f t="shared" si="7"/>
        <v>38878</v>
      </c>
      <c r="P164" s="101">
        <v>401289100</v>
      </c>
      <c r="Q164" s="108">
        <v>91708951.439999998</v>
      </c>
      <c r="R164" s="101">
        <v>11430132</v>
      </c>
      <c r="S164" s="101">
        <f t="shared" si="6"/>
        <v>277442994.18000001</v>
      </c>
      <c r="T164" s="101"/>
      <c r="U164" s="110">
        <v>20707022.379999999</v>
      </c>
    </row>
    <row r="165" spans="1:21" s="39" customFormat="1" thickTop="1" thickBot="1" x14ac:dyDescent="0.3">
      <c r="A165" s="98">
        <v>2017</v>
      </c>
      <c r="B165" s="98" t="s">
        <v>105</v>
      </c>
      <c r="C165" s="99" t="s">
        <v>51</v>
      </c>
      <c r="D165" s="98" t="s">
        <v>9</v>
      </c>
      <c r="E165" s="98" t="s">
        <v>52</v>
      </c>
      <c r="F165" s="100">
        <v>104849</v>
      </c>
      <c r="G165" s="100">
        <v>0</v>
      </c>
      <c r="H165" s="100">
        <v>19759</v>
      </c>
      <c r="I165" s="100">
        <v>0</v>
      </c>
      <c r="J165" s="100">
        <v>1332</v>
      </c>
      <c r="K165" s="100">
        <v>218</v>
      </c>
      <c r="L165" s="100">
        <v>305</v>
      </c>
      <c r="M165" s="100"/>
      <c r="N165" s="100"/>
      <c r="O165" s="100">
        <f t="shared" si="7"/>
        <v>126463</v>
      </c>
      <c r="P165" s="101">
        <v>1010289300</v>
      </c>
      <c r="Q165" s="108">
        <v>230583250.43000001</v>
      </c>
      <c r="R165" s="101">
        <v>37180122</v>
      </c>
      <c r="S165" s="101">
        <f t="shared" ref="S165:S248" si="8">+P165-Q165-R165-T165-U165</f>
        <v>690462389.03999996</v>
      </c>
      <c r="T165" s="101"/>
      <c r="U165" s="110">
        <v>52063538.530000001</v>
      </c>
    </row>
    <row r="166" spans="1:21" s="39" customFormat="1" thickTop="1" thickBot="1" x14ac:dyDescent="0.3">
      <c r="A166" s="98">
        <v>2017</v>
      </c>
      <c r="B166" s="98" t="s">
        <v>105</v>
      </c>
      <c r="C166" s="99" t="s">
        <v>91</v>
      </c>
      <c r="D166" s="98" t="s">
        <v>53</v>
      </c>
      <c r="E166" s="98" t="s">
        <v>54</v>
      </c>
      <c r="F166" s="100">
        <v>20279</v>
      </c>
      <c r="G166" s="100">
        <v>0</v>
      </c>
      <c r="H166" s="100">
        <v>9655</v>
      </c>
      <c r="I166" s="100">
        <v>0</v>
      </c>
      <c r="J166" s="100">
        <v>1061</v>
      </c>
      <c r="K166" s="100">
        <v>736</v>
      </c>
      <c r="L166" s="100">
        <v>1674</v>
      </c>
      <c r="M166" s="100"/>
      <c r="N166" s="100"/>
      <c r="O166" s="100">
        <f t="shared" si="7"/>
        <v>33405</v>
      </c>
      <c r="P166" s="101">
        <v>316016800</v>
      </c>
      <c r="Q166" s="108">
        <v>72532290.030000001</v>
      </c>
      <c r="R166" s="101">
        <v>9821070</v>
      </c>
      <c r="S166" s="101">
        <f t="shared" si="8"/>
        <v>217286328.15000001</v>
      </c>
      <c r="T166" s="101"/>
      <c r="U166" s="110">
        <v>16377111.82</v>
      </c>
    </row>
    <row r="167" spans="1:21" s="39" customFormat="1" thickTop="1" thickBot="1" x14ac:dyDescent="0.3">
      <c r="A167" s="98">
        <v>2017</v>
      </c>
      <c r="B167" s="98" t="s">
        <v>105</v>
      </c>
      <c r="C167" s="99" t="s">
        <v>92</v>
      </c>
      <c r="D167" s="98" t="s">
        <v>6</v>
      </c>
      <c r="E167" s="98" t="s">
        <v>61</v>
      </c>
      <c r="F167" s="100">
        <v>29972</v>
      </c>
      <c r="G167" s="100">
        <v>837</v>
      </c>
      <c r="H167" s="100">
        <v>28058</v>
      </c>
      <c r="I167" s="100">
        <v>0</v>
      </c>
      <c r="J167" s="100">
        <v>5209</v>
      </c>
      <c r="K167" s="100">
        <v>5678</v>
      </c>
      <c r="L167" s="100">
        <v>14439</v>
      </c>
      <c r="M167" s="100"/>
      <c r="N167" s="100"/>
      <c r="O167" s="100">
        <f t="shared" si="7"/>
        <v>84193</v>
      </c>
      <c r="P167" s="101">
        <v>1083515800</v>
      </c>
      <c r="Q167" s="108">
        <v>250703985.19999999</v>
      </c>
      <c r="R167" s="101">
        <v>24752742</v>
      </c>
      <c r="S167" s="101">
        <f t="shared" si="8"/>
        <v>751452460.78999996</v>
      </c>
      <c r="T167" s="101"/>
      <c r="U167" s="110">
        <v>56606612.009999998</v>
      </c>
    </row>
    <row r="168" spans="1:21" s="39" customFormat="1" thickTop="1" thickBot="1" x14ac:dyDescent="0.3">
      <c r="A168" s="98">
        <v>2017</v>
      </c>
      <c r="B168" s="98" t="s">
        <v>105</v>
      </c>
      <c r="C168" s="99" t="s">
        <v>93</v>
      </c>
      <c r="D168" s="98" t="s">
        <v>48</v>
      </c>
      <c r="E168" s="98" t="s">
        <v>62</v>
      </c>
      <c r="F168" s="100">
        <v>13975</v>
      </c>
      <c r="G168" s="100">
        <v>2808</v>
      </c>
      <c r="H168" s="100">
        <v>5455</v>
      </c>
      <c r="I168" s="100">
        <v>0</v>
      </c>
      <c r="J168" s="100">
        <v>1503</v>
      </c>
      <c r="K168" s="100">
        <v>988</v>
      </c>
      <c r="L168" s="100">
        <v>1875</v>
      </c>
      <c r="M168" s="100"/>
      <c r="N168" s="100"/>
      <c r="O168" s="100">
        <f t="shared" si="7"/>
        <v>26604</v>
      </c>
      <c r="P168" s="101">
        <v>257237500</v>
      </c>
      <c r="Q168" s="108">
        <v>59052397.270000003</v>
      </c>
      <c r="R168" s="101">
        <v>7821576</v>
      </c>
      <c r="S168" s="101">
        <f t="shared" si="8"/>
        <v>177030048.44999999</v>
      </c>
      <c r="T168" s="101"/>
      <c r="U168" s="110">
        <v>13333478.279999999</v>
      </c>
    </row>
    <row r="169" spans="1:21" s="39" customFormat="1" thickTop="1" thickBot="1" x14ac:dyDescent="0.3">
      <c r="A169" s="98">
        <v>2017</v>
      </c>
      <c r="B169" s="98" t="s">
        <v>105</v>
      </c>
      <c r="C169" s="99" t="s">
        <v>135</v>
      </c>
      <c r="D169" s="98" t="s">
        <v>137</v>
      </c>
      <c r="E169" s="98" t="s">
        <v>139</v>
      </c>
      <c r="F169" s="100">
        <v>37406</v>
      </c>
      <c r="G169" s="100">
        <v>0</v>
      </c>
      <c r="H169" s="100">
        <v>28909</v>
      </c>
      <c r="I169" s="100">
        <v>0</v>
      </c>
      <c r="J169" s="100">
        <v>0</v>
      </c>
      <c r="K169" s="100">
        <v>0</v>
      </c>
      <c r="L169" s="100">
        <v>0</v>
      </c>
      <c r="M169" s="100"/>
      <c r="N169" s="100"/>
      <c r="O169" s="100">
        <f t="shared" si="7"/>
        <v>66315</v>
      </c>
      <c r="P169" s="101">
        <v>637468100</v>
      </c>
      <c r="Q169" s="108">
        <v>146369222.78999999</v>
      </c>
      <c r="R169" s="101">
        <v>19496610</v>
      </c>
      <c r="S169" s="101">
        <f t="shared" si="8"/>
        <v>438553467.46000004</v>
      </c>
      <c r="T169" s="101"/>
      <c r="U169" s="110">
        <v>33048799.75</v>
      </c>
    </row>
    <row r="170" spans="1:21" s="39" customFormat="1" thickTop="1" thickBot="1" x14ac:dyDescent="0.3">
      <c r="A170" s="98">
        <v>2017</v>
      </c>
      <c r="B170" s="98" t="s">
        <v>105</v>
      </c>
      <c r="C170" s="99" t="s">
        <v>136</v>
      </c>
      <c r="D170" s="98" t="s">
        <v>137</v>
      </c>
      <c r="E170" s="98" t="s">
        <v>138</v>
      </c>
      <c r="F170" s="100">
        <v>0</v>
      </c>
      <c r="G170" s="100">
        <v>0</v>
      </c>
      <c r="H170" s="100">
        <v>0</v>
      </c>
      <c r="I170" s="100">
        <v>0</v>
      </c>
      <c r="J170" s="100">
        <v>3217</v>
      </c>
      <c r="K170" s="100">
        <v>3313</v>
      </c>
      <c r="L170" s="100">
        <v>7775</v>
      </c>
      <c r="M170" s="100"/>
      <c r="N170" s="100"/>
      <c r="O170" s="100">
        <f t="shared" si="7"/>
        <v>14305</v>
      </c>
      <c r="P170" s="101">
        <v>399851300</v>
      </c>
      <c r="Q170" s="108">
        <v>93758261.209999993</v>
      </c>
      <c r="R170" s="101">
        <v>4205670</v>
      </c>
      <c r="S170" s="101">
        <f t="shared" si="8"/>
        <v>280717631.46000004</v>
      </c>
      <c r="T170" s="101"/>
      <c r="U170" s="110">
        <v>21169737.329999998</v>
      </c>
    </row>
    <row r="171" spans="1:21" s="39" customFormat="1" thickTop="1" thickBot="1" x14ac:dyDescent="0.3">
      <c r="A171" s="98">
        <v>2017</v>
      </c>
      <c r="B171" s="98" t="s">
        <v>105</v>
      </c>
      <c r="C171" s="99" t="s">
        <v>144</v>
      </c>
      <c r="D171" s="98" t="s">
        <v>42</v>
      </c>
      <c r="E171" s="98" t="s">
        <v>143</v>
      </c>
      <c r="F171" s="100">
        <v>65969</v>
      </c>
      <c r="G171" s="100">
        <v>8305</v>
      </c>
      <c r="H171" s="100">
        <v>34254</v>
      </c>
      <c r="I171" s="100">
        <v>6298</v>
      </c>
      <c r="J171" s="100">
        <v>3349</v>
      </c>
      <c r="K171" s="100">
        <v>2103</v>
      </c>
      <c r="L171" s="100">
        <v>12011</v>
      </c>
      <c r="M171" s="100"/>
      <c r="N171" s="100"/>
      <c r="O171" s="100">
        <f t="shared" ref="O171:O177" si="9">SUM(F171:N171)</f>
        <v>132289</v>
      </c>
      <c r="P171" s="101">
        <v>1238695400</v>
      </c>
      <c r="Q171" s="108">
        <v>284160035.38999999</v>
      </c>
      <c r="R171" s="101">
        <v>38892966</v>
      </c>
      <c r="S171" s="101">
        <f t="shared" si="8"/>
        <v>0</v>
      </c>
      <c r="T171" s="101">
        <v>851481723.78999996</v>
      </c>
      <c r="U171" s="110">
        <v>64160674.82</v>
      </c>
    </row>
    <row r="172" spans="1:21" s="39" customFormat="1" thickTop="1" thickBot="1" x14ac:dyDescent="0.3">
      <c r="A172" s="98">
        <v>2017</v>
      </c>
      <c r="B172" s="98" t="s">
        <v>105</v>
      </c>
      <c r="C172" s="99" t="s">
        <v>145</v>
      </c>
      <c r="D172" s="98" t="s">
        <v>42</v>
      </c>
      <c r="E172" s="98" t="s">
        <v>142</v>
      </c>
      <c r="F172" s="100">
        <v>171983</v>
      </c>
      <c r="G172" s="100">
        <v>23691</v>
      </c>
      <c r="H172" s="100">
        <v>34575</v>
      </c>
      <c r="I172" s="100">
        <v>5530</v>
      </c>
      <c r="J172" s="100">
        <v>2721</v>
      </c>
      <c r="K172" s="100">
        <v>1357</v>
      </c>
      <c r="L172" s="100">
        <v>3216</v>
      </c>
      <c r="M172" s="100"/>
      <c r="N172" s="100"/>
      <c r="O172" s="100">
        <f t="shared" si="9"/>
        <v>243073</v>
      </c>
      <c r="P172" s="101">
        <v>1741180100</v>
      </c>
      <c r="Q172" s="108">
        <v>395284306.68000001</v>
      </c>
      <c r="R172" s="101">
        <v>71463462</v>
      </c>
      <c r="S172" s="101">
        <f t="shared" si="8"/>
        <v>0</v>
      </c>
      <c r="T172" s="101">
        <v>1185180836.72</v>
      </c>
      <c r="U172" s="110">
        <v>89251494.599999994</v>
      </c>
    </row>
    <row r="173" spans="1:21" s="39" customFormat="1" thickTop="1" thickBot="1" x14ac:dyDescent="0.3">
      <c r="A173" s="98">
        <v>2017</v>
      </c>
      <c r="B173" s="98" t="s">
        <v>105</v>
      </c>
      <c r="C173" s="99" t="s">
        <v>153</v>
      </c>
      <c r="D173" s="98" t="s">
        <v>12</v>
      </c>
      <c r="E173" s="98" t="s">
        <v>148</v>
      </c>
      <c r="F173" s="100">
        <v>185661</v>
      </c>
      <c r="G173" s="100">
        <v>0</v>
      </c>
      <c r="H173" s="100">
        <v>67331</v>
      </c>
      <c r="I173" s="100">
        <v>0</v>
      </c>
      <c r="J173" s="100">
        <v>11625</v>
      </c>
      <c r="K173" s="100">
        <v>6152</v>
      </c>
      <c r="L173" s="100">
        <v>12198</v>
      </c>
      <c r="M173" s="100">
        <v>0</v>
      </c>
      <c r="N173" s="100">
        <v>0</v>
      </c>
      <c r="O173" s="100">
        <f t="shared" si="9"/>
        <v>282967</v>
      </c>
      <c r="P173" s="101">
        <v>2762749750</v>
      </c>
      <c r="Q173" s="108">
        <v>529740785</v>
      </c>
      <c r="R173" s="101">
        <v>69609882</v>
      </c>
      <c r="S173" s="101">
        <f t="shared" si="8"/>
        <v>2163399083</v>
      </c>
      <c r="T173" s="101">
        <v>0</v>
      </c>
      <c r="U173" s="110">
        <v>0</v>
      </c>
    </row>
    <row r="174" spans="1:21" s="39" customFormat="1" thickTop="1" thickBot="1" x14ac:dyDescent="0.3">
      <c r="A174" s="98">
        <v>2017</v>
      </c>
      <c r="B174" s="98" t="s">
        <v>105</v>
      </c>
      <c r="C174" s="99" t="s">
        <v>154</v>
      </c>
      <c r="D174" s="98" t="s">
        <v>9</v>
      </c>
      <c r="E174" s="98" t="s">
        <v>149</v>
      </c>
      <c r="F174" s="100">
        <v>59049</v>
      </c>
      <c r="G174" s="100">
        <v>535</v>
      </c>
      <c r="H174" s="100">
        <v>28513</v>
      </c>
      <c r="I174" s="100">
        <v>0</v>
      </c>
      <c r="J174" s="100">
        <v>2146</v>
      </c>
      <c r="K174" s="100">
        <v>2624</v>
      </c>
      <c r="L174" s="100">
        <v>5297</v>
      </c>
      <c r="M174" s="100">
        <v>0</v>
      </c>
      <c r="N174" s="100">
        <v>0</v>
      </c>
      <c r="O174" s="100">
        <f t="shared" si="9"/>
        <v>98164</v>
      </c>
      <c r="P174" s="101">
        <v>967226900</v>
      </c>
      <c r="Q174" s="108">
        <v>185535543</v>
      </c>
      <c r="R174" s="101">
        <v>24148344</v>
      </c>
      <c r="S174" s="101">
        <f t="shared" si="8"/>
        <v>757543013</v>
      </c>
      <c r="T174" s="101">
        <v>0</v>
      </c>
      <c r="U174" s="110">
        <v>0</v>
      </c>
    </row>
    <row r="175" spans="1:21" s="39" customFormat="1" thickTop="1" thickBot="1" x14ac:dyDescent="0.3">
      <c r="A175" s="98">
        <v>2017</v>
      </c>
      <c r="B175" s="98" t="s">
        <v>105</v>
      </c>
      <c r="C175" s="99" t="s">
        <v>155</v>
      </c>
      <c r="D175" s="98" t="s">
        <v>42</v>
      </c>
      <c r="E175" s="98" t="s">
        <v>150</v>
      </c>
      <c r="F175" s="100">
        <v>53520</v>
      </c>
      <c r="G175" s="100">
        <v>5997</v>
      </c>
      <c r="H175" s="100">
        <v>33398</v>
      </c>
      <c r="I175" s="100">
        <v>58</v>
      </c>
      <c r="J175" s="100">
        <v>3356</v>
      </c>
      <c r="K175" s="100">
        <v>3430</v>
      </c>
      <c r="L175" s="100">
        <v>11902</v>
      </c>
      <c r="M175" s="100">
        <v>0</v>
      </c>
      <c r="N175" s="100">
        <v>0</v>
      </c>
      <c r="O175" s="100">
        <f t="shared" si="9"/>
        <v>111661</v>
      </c>
      <c r="P175" s="101">
        <v>1221641900</v>
      </c>
      <c r="Q175" s="108">
        <v>234956096</v>
      </c>
      <c r="R175" s="101">
        <v>27468606</v>
      </c>
      <c r="S175" s="101">
        <f t="shared" si="8"/>
        <v>959217198</v>
      </c>
      <c r="T175" s="101">
        <v>0</v>
      </c>
      <c r="U175" s="110">
        <v>0</v>
      </c>
    </row>
    <row r="176" spans="1:21" s="39" customFormat="1" thickTop="1" thickBot="1" x14ac:dyDescent="0.3">
      <c r="A176" s="98">
        <v>2017</v>
      </c>
      <c r="B176" s="98" t="s">
        <v>105</v>
      </c>
      <c r="C176" s="99" t="s">
        <v>156</v>
      </c>
      <c r="D176" s="98" t="s">
        <v>42</v>
      </c>
      <c r="E176" s="98" t="s">
        <v>151</v>
      </c>
      <c r="F176" s="100">
        <v>70749</v>
      </c>
      <c r="G176" s="100">
        <v>0</v>
      </c>
      <c r="H176" s="100">
        <v>41616</v>
      </c>
      <c r="I176" s="100">
        <v>0</v>
      </c>
      <c r="J176" s="100">
        <v>3621</v>
      </c>
      <c r="K176" s="100">
        <v>3536</v>
      </c>
      <c r="L176" s="100">
        <v>12136</v>
      </c>
      <c r="M176" s="100">
        <v>0</v>
      </c>
      <c r="N176" s="100">
        <v>0</v>
      </c>
      <c r="O176" s="100">
        <f t="shared" si="9"/>
        <v>131658</v>
      </c>
      <c r="P176" s="101">
        <v>1431846600</v>
      </c>
      <c r="Q176" s="108">
        <v>275359630</v>
      </c>
      <c r="R176" s="101">
        <v>32387868</v>
      </c>
      <c r="S176" s="101">
        <f t="shared" si="8"/>
        <v>1124099102</v>
      </c>
      <c r="T176" s="101">
        <v>0</v>
      </c>
      <c r="U176" s="110">
        <v>0</v>
      </c>
    </row>
    <row r="177" spans="1:21" s="39" customFormat="1" thickTop="1" thickBot="1" x14ac:dyDescent="0.3">
      <c r="A177" s="98">
        <v>2017</v>
      </c>
      <c r="B177" s="98" t="s">
        <v>105</v>
      </c>
      <c r="C177" s="99" t="s">
        <v>157</v>
      </c>
      <c r="D177" s="98" t="s">
        <v>42</v>
      </c>
      <c r="E177" s="98" t="s">
        <v>152</v>
      </c>
      <c r="F177" s="100">
        <v>75569</v>
      </c>
      <c r="G177" s="100">
        <v>0</v>
      </c>
      <c r="H177" s="100">
        <v>45540</v>
      </c>
      <c r="I177" s="100">
        <v>0</v>
      </c>
      <c r="J177" s="100">
        <v>9126</v>
      </c>
      <c r="K177" s="100">
        <v>4010</v>
      </c>
      <c r="L177" s="100">
        <v>12113</v>
      </c>
      <c r="M177" s="100">
        <v>0</v>
      </c>
      <c r="N177" s="100">
        <v>0</v>
      </c>
      <c r="O177" s="100">
        <f t="shared" si="9"/>
        <v>146358</v>
      </c>
      <c r="P177" s="101">
        <v>1631030750</v>
      </c>
      <c r="Q177" s="108">
        <v>313713460</v>
      </c>
      <c r="R177" s="101">
        <v>36004068</v>
      </c>
      <c r="S177" s="101">
        <f t="shared" si="8"/>
        <v>1281313222</v>
      </c>
      <c r="T177" s="101">
        <v>0</v>
      </c>
      <c r="U177" s="110">
        <v>0</v>
      </c>
    </row>
    <row r="178" spans="1:21" s="39" customFormat="1" thickTop="1" thickBot="1" x14ac:dyDescent="0.3">
      <c r="A178" s="98">
        <v>2017</v>
      </c>
      <c r="B178" s="98" t="s">
        <v>132</v>
      </c>
      <c r="C178" s="99" t="s">
        <v>8</v>
      </c>
      <c r="D178" s="98" t="s">
        <v>9</v>
      </c>
      <c r="E178" s="98" t="s">
        <v>10</v>
      </c>
      <c r="F178" s="100">
        <v>56196</v>
      </c>
      <c r="G178" s="100">
        <v>0</v>
      </c>
      <c r="H178" s="100">
        <v>23206</v>
      </c>
      <c r="I178" s="100">
        <v>0</v>
      </c>
      <c r="J178" s="100">
        <v>2139</v>
      </c>
      <c r="K178" s="100">
        <v>1223</v>
      </c>
      <c r="L178" s="100">
        <v>7283</v>
      </c>
      <c r="M178" s="100">
        <v>0</v>
      </c>
      <c r="N178" s="100">
        <v>0</v>
      </c>
      <c r="O178" s="100">
        <f t="shared" ref="O178:O199" si="10">SUM(F178:N178)</f>
        <v>90047</v>
      </c>
      <c r="P178" s="101">
        <v>880747700</v>
      </c>
      <c r="Q178" s="108">
        <v>202357732.50999999</v>
      </c>
      <c r="R178" s="101">
        <v>26473818</v>
      </c>
      <c r="S178" s="101">
        <f t="shared" si="8"/>
        <v>606225668.58000004</v>
      </c>
      <c r="T178" s="101"/>
      <c r="U178" s="110">
        <v>45690480.909999996</v>
      </c>
    </row>
    <row r="179" spans="1:21" s="39" customFormat="1" thickTop="1" thickBot="1" x14ac:dyDescent="0.3">
      <c r="A179" s="98">
        <v>2017</v>
      </c>
      <c r="B179" s="98" t="s">
        <v>132</v>
      </c>
      <c r="C179" s="99" t="s">
        <v>11</v>
      </c>
      <c r="D179" s="98" t="s">
        <v>12</v>
      </c>
      <c r="E179" s="98" t="s">
        <v>13</v>
      </c>
      <c r="F179" s="100">
        <v>22521</v>
      </c>
      <c r="G179" s="100">
        <v>828</v>
      </c>
      <c r="H179" s="100">
        <v>22188</v>
      </c>
      <c r="I179" s="100">
        <v>4</v>
      </c>
      <c r="J179" s="100">
        <v>5831</v>
      </c>
      <c r="K179" s="100">
        <v>3964</v>
      </c>
      <c r="L179" s="100">
        <v>7124</v>
      </c>
      <c r="M179" s="100">
        <v>0</v>
      </c>
      <c r="N179" s="100">
        <v>0</v>
      </c>
      <c r="O179" s="100">
        <f t="shared" si="10"/>
        <v>62460</v>
      </c>
      <c r="P179" s="101">
        <v>958189000</v>
      </c>
      <c r="Q179" s="108">
        <v>222064724.96000001</v>
      </c>
      <c r="R179" s="101">
        <v>18363240</v>
      </c>
      <c r="S179" s="101">
        <f t="shared" si="8"/>
        <v>667620899.78999996</v>
      </c>
      <c r="T179" s="101"/>
      <c r="U179" s="110">
        <v>50140135.25</v>
      </c>
    </row>
    <row r="180" spans="1:21" s="39" customFormat="1" thickTop="1" thickBot="1" x14ac:dyDescent="0.3">
      <c r="A180" s="98">
        <v>2017</v>
      </c>
      <c r="B180" s="98" t="s">
        <v>132</v>
      </c>
      <c r="C180" s="99" t="s">
        <v>14</v>
      </c>
      <c r="D180" s="98" t="s">
        <v>4</v>
      </c>
      <c r="E180" s="98" t="s">
        <v>15</v>
      </c>
      <c r="F180" s="100">
        <v>48435</v>
      </c>
      <c r="G180" s="100">
        <v>0</v>
      </c>
      <c r="H180" s="100">
        <v>60480</v>
      </c>
      <c r="I180" s="100">
        <v>0</v>
      </c>
      <c r="J180" s="100">
        <v>15415</v>
      </c>
      <c r="K180" s="100">
        <v>10893</v>
      </c>
      <c r="L180" s="100">
        <v>32942</v>
      </c>
      <c r="M180" s="100">
        <v>0</v>
      </c>
      <c r="N180" s="100">
        <v>0</v>
      </c>
      <c r="O180" s="100">
        <f t="shared" si="10"/>
        <v>168165</v>
      </c>
      <c r="P180" s="101">
        <v>2292798950</v>
      </c>
      <c r="Q180" s="108">
        <v>530677864.81</v>
      </c>
      <c r="R180" s="101">
        <v>49440510</v>
      </c>
      <c r="S180" s="101">
        <f t="shared" si="8"/>
        <v>1592858483.1400001</v>
      </c>
      <c r="T180" s="101"/>
      <c r="U180" s="110">
        <v>119822092.05</v>
      </c>
    </row>
    <row r="181" spans="1:21" s="39" customFormat="1" thickTop="1" thickBot="1" x14ac:dyDescent="0.3">
      <c r="A181" s="98">
        <v>2017</v>
      </c>
      <c r="B181" s="98" t="s">
        <v>132</v>
      </c>
      <c r="C181" s="99" t="s">
        <v>82</v>
      </c>
      <c r="D181" s="98" t="s">
        <v>18</v>
      </c>
      <c r="E181" s="98" t="s">
        <v>19</v>
      </c>
      <c r="F181" s="100">
        <v>18528</v>
      </c>
      <c r="G181" s="100">
        <v>0</v>
      </c>
      <c r="H181" s="100">
        <v>2988</v>
      </c>
      <c r="I181" s="100">
        <v>0</v>
      </c>
      <c r="J181" s="100">
        <v>8512</v>
      </c>
      <c r="K181" s="100">
        <v>7598</v>
      </c>
      <c r="L181" s="100">
        <v>4835</v>
      </c>
      <c r="M181" s="100">
        <v>2089</v>
      </c>
      <c r="N181" s="100">
        <v>4656</v>
      </c>
      <c r="O181" s="100">
        <f t="shared" si="10"/>
        <v>49206</v>
      </c>
      <c r="P181" s="101">
        <v>1006211200</v>
      </c>
      <c r="Q181" s="108">
        <v>235242924.19999999</v>
      </c>
      <c r="R181" s="101">
        <v>13531650</v>
      </c>
      <c r="S181" s="101">
        <f t="shared" si="8"/>
        <v>704320976.56999993</v>
      </c>
      <c r="T181" s="101"/>
      <c r="U181" s="110">
        <v>53115649.229999997</v>
      </c>
    </row>
    <row r="182" spans="1:21" s="39" customFormat="1" thickTop="1" thickBot="1" x14ac:dyDescent="0.3">
      <c r="A182" s="98">
        <v>2017</v>
      </c>
      <c r="B182" s="98" t="s">
        <v>132</v>
      </c>
      <c r="C182" s="99" t="s">
        <v>24</v>
      </c>
      <c r="D182" s="98" t="s">
        <v>9</v>
      </c>
      <c r="E182" s="98" t="s">
        <v>25</v>
      </c>
      <c r="F182" s="100">
        <v>22503</v>
      </c>
      <c r="G182" s="100">
        <v>11608</v>
      </c>
      <c r="H182" s="100">
        <v>12460</v>
      </c>
      <c r="I182" s="100">
        <v>5691</v>
      </c>
      <c r="J182" s="100">
        <v>818</v>
      </c>
      <c r="K182" s="100">
        <v>1148</v>
      </c>
      <c r="L182" s="100">
        <v>3090</v>
      </c>
      <c r="M182" s="100">
        <v>0</v>
      </c>
      <c r="N182" s="100">
        <v>0</v>
      </c>
      <c r="O182" s="100">
        <f t="shared" si="10"/>
        <v>57318</v>
      </c>
      <c r="P182" s="101">
        <v>432246700</v>
      </c>
      <c r="Q182" s="108">
        <v>98350259.480000004</v>
      </c>
      <c r="R182" s="101">
        <v>16851492</v>
      </c>
      <c r="S182" s="101">
        <f t="shared" si="8"/>
        <v>294838380.97999996</v>
      </c>
      <c r="T182" s="101"/>
      <c r="U182" s="110">
        <v>22206567.539999999</v>
      </c>
    </row>
    <row r="183" spans="1:21" s="39" customFormat="1" thickTop="1" thickBot="1" x14ac:dyDescent="0.3">
      <c r="A183" s="98">
        <v>2017</v>
      </c>
      <c r="B183" s="98" t="s">
        <v>132</v>
      </c>
      <c r="C183" s="99" t="s">
        <v>84</v>
      </c>
      <c r="D183" s="98" t="s">
        <v>26</v>
      </c>
      <c r="E183" s="98" t="s">
        <v>27</v>
      </c>
      <c r="F183" s="100">
        <v>38713</v>
      </c>
      <c r="G183" s="100">
        <v>0</v>
      </c>
      <c r="H183" s="100">
        <v>34981</v>
      </c>
      <c r="I183" s="100">
        <v>0</v>
      </c>
      <c r="J183" s="100">
        <v>4077</v>
      </c>
      <c r="K183" s="100">
        <v>3593</v>
      </c>
      <c r="L183" s="100">
        <v>8439</v>
      </c>
      <c r="M183" s="100">
        <v>0</v>
      </c>
      <c r="N183" s="100">
        <v>0</v>
      </c>
      <c r="O183" s="100">
        <f t="shared" si="10"/>
        <v>89803</v>
      </c>
      <c r="P183" s="101">
        <v>982783100</v>
      </c>
      <c r="Q183" s="108">
        <v>226625712.74000001</v>
      </c>
      <c r="R183" s="101">
        <v>26402082</v>
      </c>
      <c r="S183" s="101">
        <f t="shared" si="8"/>
        <v>678585341.67999995</v>
      </c>
      <c r="T183" s="101"/>
      <c r="U183" s="110">
        <v>51169963.579999998</v>
      </c>
    </row>
    <row r="184" spans="1:21" s="39" customFormat="1" thickTop="1" thickBot="1" x14ac:dyDescent="0.3">
      <c r="A184" s="98">
        <v>2017</v>
      </c>
      <c r="B184" s="98" t="s">
        <v>132</v>
      </c>
      <c r="C184" s="99" t="s">
        <v>89</v>
      </c>
      <c r="D184" s="98" t="s">
        <v>6</v>
      </c>
      <c r="E184" s="98" t="s">
        <v>37</v>
      </c>
      <c r="F184" s="100">
        <v>34715</v>
      </c>
      <c r="G184" s="100">
        <v>717</v>
      </c>
      <c r="H184" s="100">
        <v>32985</v>
      </c>
      <c r="I184" s="100">
        <v>1989</v>
      </c>
      <c r="J184" s="100">
        <v>6275</v>
      </c>
      <c r="K184" s="100">
        <v>5886</v>
      </c>
      <c r="L184" s="100">
        <v>14129</v>
      </c>
      <c r="M184" s="100">
        <v>0</v>
      </c>
      <c r="N184" s="100">
        <v>0</v>
      </c>
      <c r="O184" s="100">
        <f t="shared" si="10"/>
        <v>96696</v>
      </c>
      <c r="P184" s="101">
        <v>1187972000</v>
      </c>
      <c r="Q184" s="108">
        <v>274269140.5</v>
      </c>
      <c r="R184" s="101">
        <v>28428624</v>
      </c>
      <c r="S184" s="101">
        <f t="shared" si="8"/>
        <v>823346832.12</v>
      </c>
      <c r="T184" s="101"/>
      <c r="U184" s="110">
        <v>61927403.380000003</v>
      </c>
    </row>
    <row r="185" spans="1:21" s="39" customFormat="1" thickTop="1" thickBot="1" x14ac:dyDescent="0.3">
      <c r="A185" s="98">
        <v>2017</v>
      </c>
      <c r="B185" s="98" t="s">
        <v>132</v>
      </c>
      <c r="C185" s="99" t="s">
        <v>46</v>
      </c>
      <c r="D185" s="98" t="s">
        <v>42</v>
      </c>
      <c r="E185" s="98" t="s">
        <v>47</v>
      </c>
      <c r="F185" s="100">
        <v>36989</v>
      </c>
      <c r="G185" s="100">
        <v>0</v>
      </c>
      <c r="H185" s="100">
        <v>25690</v>
      </c>
      <c r="I185" s="100">
        <v>0</v>
      </c>
      <c r="J185" s="100">
        <v>2773</v>
      </c>
      <c r="K185" s="100">
        <v>2052</v>
      </c>
      <c r="L185" s="100">
        <v>12150</v>
      </c>
      <c r="M185" s="100"/>
      <c r="N185" s="100"/>
      <c r="O185" s="100">
        <f t="shared" si="10"/>
        <v>79654</v>
      </c>
      <c r="P185" s="101">
        <v>926842700</v>
      </c>
      <c r="Q185" s="108">
        <v>213883631.63</v>
      </c>
      <c r="R185" s="101">
        <v>23418276</v>
      </c>
      <c r="S185" s="101">
        <f t="shared" si="8"/>
        <v>641247871.38</v>
      </c>
      <c r="T185" s="101"/>
      <c r="U185" s="110">
        <v>48292920.990000002</v>
      </c>
    </row>
    <row r="186" spans="1:21" s="39" customFormat="1" thickTop="1" thickBot="1" x14ac:dyDescent="0.3">
      <c r="A186" s="98">
        <v>2017</v>
      </c>
      <c r="B186" s="98" t="s">
        <v>132</v>
      </c>
      <c r="C186" s="99" t="s">
        <v>90</v>
      </c>
      <c r="D186" s="98" t="s">
        <v>48</v>
      </c>
      <c r="E186" s="98" t="s">
        <v>49</v>
      </c>
      <c r="F186" s="100">
        <v>19311</v>
      </c>
      <c r="G186" s="100">
        <v>0</v>
      </c>
      <c r="H186" s="100">
        <v>8157</v>
      </c>
      <c r="I186" s="100">
        <v>0</v>
      </c>
      <c r="J186" s="100">
        <v>1604</v>
      </c>
      <c r="K186" s="100">
        <v>1470</v>
      </c>
      <c r="L186" s="100">
        <v>2798</v>
      </c>
      <c r="M186" s="100"/>
      <c r="N186" s="100"/>
      <c r="O186" s="100">
        <f t="shared" si="10"/>
        <v>33340</v>
      </c>
      <c r="P186" s="101">
        <v>352685600</v>
      </c>
      <c r="Q186" s="108">
        <v>80861697.510000005</v>
      </c>
      <c r="R186" s="101">
        <v>9801960</v>
      </c>
      <c r="S186" s="101">
        <f t="shared" si="8"/>
        <v>243764128.47</v>
      </c>
      <c r="T186" s="101"/>
      <c r="U186" s="110">
        <v>18257814.02</v>
      </c>
    </row>
    <row r="187" spans="1:21" s="39" customFormat="1" thickTop="1" thickBot="1" x14ac:dyDescent="0.3">
      <c r="A187" s="98">
        <v>2017</v>
      </c>
      <c r="B187" s="98" t="s">
        <v>132</v>
      </c>
      <c r="C187" s="99" t="s">
        <v>51</v>
      </c>
      <c r="D187" s="98" t="s">
        <v>9</v>
      </c>
      <c r="E187" s="98" t="s">
        <v>52</v>
      </c>
      <c r="F187" s="100">
        <v>76341</v>
      </c>
      <c r="G187" s="100">
        <v>0</v>
      </c>
      <c r="H187" s="100">
        <v>18228</v>
      </c>
      <c r="I187" s="100">
        <v>0</v>
      </c>
      <c r="J187" s="100">
        <v>1190</v>
      </c>
      <c r="K187" s="100">
        <v>203</v>
      </c>
      <c r="L187" s="100">
        <v>306</v>
      </c>
      <c r="M187" s="100"/>
      <c r="N187" s="100"/>
      <c r="O187" s="100">
        <f t="shared" si="10"/>
        <v>96268</v>
      </c>
      <c r="P187" s="101">
        <v>774840200</v>
      </c>
      <c r="Q187" s="108">
        <v>176927335.87</v>
      </c>
      <c r="R187" s="101">
        <v>28302792</v>
      </c>
      <c r="S187" s="101">
        <f t="shared" si="8"/>
        <v>529661536.62</v>
      </c>
      <c r="T187" s="101"/>
      <c r="U187" s="110">
        <v>39948535.509999998</v>
      </c>
    </row>
    <row r="188" spans="1:21" s="39" customFormat="1" thickTop="1" thickBot="1" x14ac:dyDescent="0.3">
      <c r="A188" s="98">
        <v>2017</v>
      </c>
      <c r="B188" s="98" t="s">
        <v>132</v>
      </c>
      <c r="C188" s="99" t="s">
        <v>91</v>
      </c>
      <c r="D188" s="98" t="s">
        <v>53</v>
      </c>
      <c r="E188" s="98" t="s">
        <v>54</v>
      </c>
      <c r="F188" s="100">
        <v>18092</v>
      </c>
      <c r="G188" s="100">
        <v>0</v>
      </c>
      <c r="H188" s="100">
        <v>9535</v>
      </c>
      <c r="I188" s="100">
        <v>0</v>
      </c>
      <c r="J188" s="100">
        <v>1114</v>
      </c>
      <c r="K188" s="100">
        <v>688</v>
      </c>
      <c r="L188" s="100">
        <v>1530</v>
      </c>
      <c r="M188" s="100"/>
      <c r="N188" s="100"/>
      <c r="O188" s="100">
        <f t="shared" si="10"/>
        <v>30959</v>
      </c>
      <c r="P188" s="101">
        <v>294455100</v>
      </c>
      <c r="Q188" s="108">
        <v>67564714.959999993</v>
      </c>
      <c r="R188" s="101">
        <v>9101946</v>
      </c>
      <c r="S188" s="101">
        <f t="shared" si="8"/>
        <v>202532959.15000004</v>
      </c>
      <c r="T188" s="101"/>
      <c r="U188" s="110">
        <v>15255479.890000001</v>
      </c>
    </row>
    <row r="189" spans="1:21" s="39" customFormat="1" thickTop="1" thickBot="1" x14ac:dyDescent="0.3">
      <c r="A189" s="98">
        <v>2017</v>
      </c>
      <c r="B189" s="98" t="s">
        <v>132</v>
      </c>
      <c r="C189" s="99" t="s">
        <v>92</v>
      </c>
      <c r="D189" s="98" t="s">
        <v>6</v>
      </c>
      <c r="E189" s="98" t="s">
        <v>61</v>
      </c>
      <c r="F189" s="100">
        <v>26062</v>
      </c>
      <c r="G189" s="100">
        <v>826</v>
      </c>
      <c r="H189" s="100">
        <v>25729</v>
      </c>
      <c r="I189" s="100">
        <v>0</v>
      </c>
      <c r="J189" s="100">
        <v>5186</v>
      </c>
      <c r="K189" s="100">
        <v>5910</v>
      </c>
      <c r="L189" s="100">
        <v>14430</v>
      </c>
      <c r="M189" s="100"/>
      <c r="N189" s="100"/>
      <c r="O189" s="100">
        <f t="shared" si="10"/>
        <v>78143</v>
      </c>
      <c r="P189" s="101">
        <v>1037130100</v>
      </c>
      <c r="Q189" s="108">
        <v>240157906.13</v>
      </c>
      <c r="R189" s="101">
        <v>22974042</v>
      </c>
      <c r="S189" s="101">
        <f t="shared" si="8"/>
        <v>719772745.75</v>
      </c>
      <c r="T189" s="101"/>
      <c r="U189" s="110">
        <v>54225406.119999997</v>
      </c>
    </row>
    <row r="190" spans="1:21" s="39" customFormat="1" thickTop="1" thickBot="1" x14ac:dyDescent="0.3">
      <c r="A190" s="98">
        <v>2017</v>
      </c>
      <c r="B190" s="98" t="s">
        <v>132</v>
      </c>
      <c r="C190" s="99" t="s">
        <v>93</v>
      </c>
      <c r="D190" s="98" t="s">
        <v>48</v>
      </c>
      <c r="E190" s="98" t="s">
        <v>62</v>
      </c>
      <c r="F190" s="100">
        <v>11767</v>
      </c>
      <c r="G190" s="100">
        <v>2725</v>
      </c>
      <c r="H190" s="100">
        <v>5082</v>
      </c>
      <c r="I190" s="100">
        <v>0</v>
      </c>
      <c r="J190" s="100">
        <v>1828</v>
      </c>
      <c r="K190" s="100">
        <v>891</v>
      </c>
      <c r="L190" s="100">
        <v>1739</v>
      </c>
      <c r="M190" s="100"/>
      <c r="N190" s="100"/>
      <c r="O190" s="100">
        <f t="shared" si="10"/>
        <v>24032</v>
      </c>
      <c r="P190" s="101">
        <v>237079400</v>
      </c>
      <c r="Q190" s="108">
        <v>54447230.090000004</v>
      </c>
      <c r="R190" s="101">
        <v>7065408</v>
      </c>
      <c r="S190" s="101">
        <f t="shared" si="8"/>
        <v>163273087.25999999</v>
      </c>
      <c r="T190" s="101"/>
      <c r="U190" s="110">
        <v>12293674.65</v>
      </c>
    </row>
    <row r="191" spans="1:21" s="39" customFormat="1" thickTop="1" thickBot="1" x14ac:dyDescent="0.3">
      <c r="A191" s="98">
        <v>2017</v>
      </c>
      <c r="B191" s="98" t="s">
        <v>132</v>
      </c>
      <c r="C191" s="99" t="s">
        <v>135</v>
      </c>
      <c r="D191" s="98" t="s">
        <v>137</v>
      </c>
      <c r="E191" s="98" t="s">
        <v>139</v>
      </c>
      <c r="F191" s="100">
        <v>30391</v>
      </c>
      <c r="G191" s="100">
        <v>0</v>
      </c>
      <c r="H191" s="100">
        <v>27306</v>
      </c>
      <c r="I191" s="100">
        <v>0</v>
      </c>
      <c r="J191" s="100">
        <v>0</v>
      </c>
      <c r="K191" s="100">
        <v>0</v>
      </c>
      <c r="L191" s="100">
        <v>0</v>
      </c>
      <c r="M191" s="100"/>
      <c r="N191" s="100"/>
      <c r="O191" s="100">
        <f t="shared" si="10"/>
        <v>57697</v>
      </c>
      <c r="P191" s="101">
        <v>555946400</v>
      </c>
      <c r="Q191" s="108">
        <v>127705135.23999999</v>
      </c>
      <c r="R191" s="101">
        <v>16962918</v>
      </c>
      <c r="S191" s="101">
        <f t="shared" si="8"/>
        <v>382443723.19</v>
      </c>
      <c r="T191" s="101"/>
      <c r="U191" s="110">
        <v>28834623.57</v>
      </c>
    </row>
    <row r="192" spans="1:21" s="39" customFormat="1" thickTop="1" thickBot="1" x14ac:dyDescent="0.3">
      <c r="A192" s="98">
        <v>2017</v>
      </c>
      <c r="B192" s="98" t="s">
        <v>132</v>
      </c>
      <c r="C192" s="99" t="s">
        <v>136</v>
      </c>
      <c r="D192" s="98" t="s">
        <v>137</v>
      </c>
      <c r="E192" s="98" t="s">
        <v>138</v>
      </c>
      <c r="F192" s="100">
        <v>0</v>
      </c>
      <c r="G192" s="100">
        <v>0</v>
      </c>
      <c r="H192" s="100">
        <v>0</v>
      </c>
      <c r="I192" s="100">
        <v>0</v>
      </c>
      <c r="J192" s="100">
        <v>3341</v>
      </c>
      <c r="K192" s="100">
        <v>3175</v>
      </c>
      <c r="L192" s="100">
        <v>7820</v>
      </c>
      <c r="M192" s="100"/>
      <c r="N192" s="100"/>
      <c r="O192" s="100">
        <f t="shared" si="10"/>
        <v>14336</v>
      </c>
      <c r="P192" s="101">
        <v>400137000</v>
      </c>
      <c r="Q192" s="108">
        <v>93811925.329999998</v>
      </c>
      <c r="R192" s="101">
        <v>4214784</v>
      </c>
      <c r="S192" s="101">
        <f t="shared" si="8"/>
        <v>280928436.48000002</v>
      </c>
      <c r="T192" s="101"/>
      <c r="U192" s="110">
        <v>21181854.190000001</v>
      </c>
    </row>
    <row r="193" spans="1:21" s="39" customFormat="1" thickTop="1" thickBot="1" x14ac:dyDescent="0.3">
      <c r="A193" s="98">
        <v>2017</v>
      </c>
      <c r="B193" s="98" t="s">
        <v>132</v>
      </c>
      <c r="C193" s="99" t="s">
        <v>144</v>
      </c>
      <c r="D193" s="98" t="s">
        <v>42</v>
      </c>
      <c r="E193" s="98" t="s">
        <v>143</v>
      </c>
      <c r="F193" s="100">
        <v>60041</v>
      </c>
      <c r="G193" s="100">
        <v>7780</v>
      </c>
      <c r="H193" s="100">
        <v>32818</v>
      </c>
      <c r="I193" s="100">
        <v>6000</v>
      </c>
      <c r="J193" s="100">
        <v>2975</v>
      </c>
      <c r="K193" s="100">
        <v>2147</v>
      </c>
      <c r="L193" s="100">
        <v>12186</v>
      </c>
      <c r="M193" s="100"/>
      <c r="N193" s="100"/>
      <c r="O193" s="100">
        <f t="shared" si="10"/>
        <v>123947</v>
      </c>
      <c r="P193" s="101">
        <v>1182370400</v>
      </c>
      <c r="Q193" s="108">
        <v>271438089.51999998</v>
      </c>
      <c r="R193" s="101">
        <v>36440418</v>
      </c>
      <c r="S193" s="101">
        <f t="shared" si="8"/>
        <v>0</v>
      </c>
      <c r="T193" s="101">
        <v>813203713.88999999</v>
      </c>
      <c r="U193" s="110">
        <v>61288178.590000004</v>
      </c>
    </row>
    <row r="194" spans="1:21" s="39" customFormat="1" thickTop="1" thickBot="1" x14ac:dyDescent="0.3">
      <c r="A194" s="98">
        <v>2017</v>
      </c>
      <c r="B194" s="98" t="s">
        <v>132</v>
      </c>
      <c r="C194" s="99" t="s">
        <v>145</v>
      </c>
      <c r="D194" s="98" t="s">
        <v>42</v>
      </c>
      <c r="E194" s="98" t="s">
        <v>142</v>
      </c>
      <c r="F194" s="100">
        <v>156004</v>
      </c>
      <c r="G194" s="100">
        <v>21873</v>
      </c>
      <c r="H194" s="100">
        <v>33610</v>
      </c>
      <c r="I194" s="100">
        <v>5704</v>
      </c>
      <c r="J194" s="100">
        <v>2786</v>
      </c>
      <c r="K194" s="100">
        <v>1307</v>
      </c>
      <c r="L194" s="100">
        <v>3428</v>
      </c>
      <c r="M194" s="100"/>
      <c r="N194" s="100"/>
      <c r="O194" s="100">
        <f t="shared" si="10"/>
        <v>224712</v>
      </c>
      <c r="P194" s="101">
        <v>1623607500</v>
      </c>
      <c r="Q194" s="108">
        <v>368747400.22000003</v>
      </c>
      <c r="R194" s="101">
        <v>66065328</v>
      </c>
      <c r="S194" s="101">
        <f t="shared" si="8"/>
        <v>-1.1920928955078125E-7</v>
      </c>
      <c r="T194" s="101">
        <v>1105535062.1500001</v>
      </c>
      <c r="U194" s="110">
        <v>83259709.629999995</v>
      </c>
    </row>
    <row r="195" spans="1:21" s="39" customFormat="1" thickTop="1" thickBot="1" x14ac:dyDescent="0.3">
      <c r="A195" s="98">
        <v>2017</v>
      </c>
      <c r="B195" s="98" t="s">
        <v>132</v>
      </c>
      <c r="C195" s="99" t="s">
        <v>153</v>
      </c>
      <c r="D195" s="98" t="s">
        <v>12</v>
      </c>
      <c r="E195" s="98" t="s">
        <v>148</v>
      </c>
      <c r="F195" s="100">
        <v>154960</v>
      </c>
      <c r="G195" s="100">
        <v>0</v>
      </c>
      <c r="H195" s="100">
        <v>63980</v>
      </c>
      <c r="I195" s="100">
        <v>0</v>
      </c>
      <c r="J195" s="100">
        <v>11811</v>
      </c>
      <c r="K195" s="100">
        <v>6572</v>
      </c>
      <c r="L195" s="100">
        <v>13547</v>
      </c>
      <c r="M195" s="100">
        <v>0</v>
      </c>
      <c r="N195" s="100">
        <v>0</v>
      </c>
      <c r="O195" s="100">
        <f t="shared" si="10"/>
        <v>250870</v>
      </c>
      <c r="P195" s="101">
        <v>2558994950</v>
      </c>
      <c r="Q195" s="108">
        <v>491062943</v>
      </c>
      <c r="R195" s="101">
        <v>61714020</v>
      </c>
      <c r="S195" s="101">
        <f t="shared" si="8"/>
        <v>2006217987</v>
      </c>
      <c r="T195" s="101">
        <v>0</v>
      </c>
      <c r="U195" s="110">
        <v>0</v>
      </c>
    </row>
    <row r="196" spans="1:21" s="39" customFormat="1" thickTop="1" thickBot="1" x14ac:dyDescent="0.3">
      <c r="A196" s="98">
        <v>2017</v>
      </c>
      <c r="B196" s="98" t="s">
        <v>132</v>
      </c>
      <c r="C196" s="99" t="s">
        <v>154</v>
      </c>
      <c r="D196" s="98" t="s">
        <v>9</v>
      </c>
      <c r="E196" s="98" t="s">
        <v>149</v>
      </c>
      <c r="F196" s="100">
        <v>43388</v>
      </c>
      <c r="G196" s="100">
        <v>525</v>
      </c>
      <c r="H196" s="100">
        <v>27011</v>
      </c>
      <c r="I196" s="100">
        <v>0</v>
      </c>
      <c r="J196" s="100">
        <v>2075</v>
      </c>
      <c r="K196" s="100">
        <v>2751</v>
      </c>
      <c r="L196" s="100">
        <v>5624</v>
      </c>
      <c r="M196" s="100">
        <v>0</v>
      </c>
      <c r="N196" s="100">
        <v>0</v>
      </c>
      <c r="O196" s="100">
        <f t="shared" si="10"/>
        <v>81374</v>
      </c>
      <c r="P196" s="101">
        <v>848417900</v>
      </c>
      <c r="Q196" s="108">
        <v>162803773</v>
      </c>
      <c r="R196" s="101">
        <v>20018004</v>
      </c>
      <c r="S196" s="101">
        <f t="shared" si="8"/>
        <v>665596123</v>
      </c>
      <c r="T196" s="101">
        <v>0</v>
      </c>
      <c r="U196" s="110">
        <v>0</v>
      </c>
    </row>
    <row r="197" spans="1:21" s="39" customFormat="1" thickTop="1" thickBot="1" x14ac:dyDescent="0.3">
      <c r="A197" s="98">
        <v>2017</v>
      </c>
      <c r="B197" s="98" t="s">
        <v>132</v>
      </c>
      <c r="C197" s="99" t="s">
        <v>155</v>
      </c>
      <c r="D197" s="98" t="s">
        <v>42</v>
      </c>
      <c r="E197" s="98" t="s">
        <v>150</v>
      </c>
      <c r="F197" s="100">
        <v>41392</v>
      </c>
      <c r="G197" s="100">
        <v>6033</v>
      </c>
      <c r="H197" s="100">
        <v>31629</v>
      </c>
      <c r="I197" s="100">
        <v>44</v>
      </c>
      <c r="J197" s="100">
        <v>3016</v>
      </c>
      <c r="K197" s="100">
        <v>3477</v>
      </c>
      <c r="L197" s="100">
        <v>12479</v>
      </c>
      <c r="M197" s="100">
        <v>0</v>
      </c>
      <c r="N197" s="100">
        <v>0</v>
      </c>
      <c r="O197" s="100">
        <f t="shared" si="10"/>
        <v>98070</v>
      </c>
      <c r="P197" s="101">
        <v>1127405350</v>
      </c>
      <c r="Q197" s="108">
        <v>216910106</v>
      </c>
      <c r="R197" s="101">
        <v>24125220</v>
      </c>
      <c r="S197" s="101">
        <f t="shared" si="8"/>
        <v>886370024</v>
      </c>
      <c r="T197" s="101">
        <v>0</v>
      </c>
      <c r="U197" s="110">
        <v>0</v>
      </c>
    </row>
    <row r="198" spans="1:21" s="39" customFormat="1" thickTop="1" thickBot="1" x14ac:dyDescent="0.3">
      <c r="A198" s="98">
        <v>2017</v>
      </c>
      <c r="B198" s="98" t="s">
        <v>132</v>
      </c>
      <c r="C198" s="99" t="s">
        <v>156</v>
      </c>
      <c r="D198" s="98" t="s">
        <v>42</v>
      </c>
      <c r="E198" s="98" t="s">
        <v>151</v>
      </c>
      <c r="F198" s="100">
        <v>57459</v>
      </c>
      <c r="G198" s="100">
        <v>0</v>
      </c>
      <c r="H198" s="100">
        <v>39437</v>
      </c>
      <c r="I198" s="100">
        <v>0</v>
      </c>
      <c r="J198" s="100">
        <v>3291</v>
      </c>
      <c r="K198" s="100">
        <v>3536</v>
      </c>
      <c r="L198" s="100">
        <v>12745</v>
      </c>
      <c r="M198" s="100">
        <v>0</v>
      </c>
      <c r="N198" s="100">
        <v>0</v>
      </c>
      <c r="O198" s="100">
        <f t="shared" si="10"/>
        <v>116468</v>
      </c>
      <c r="P198" s="101">
        <v>1325422600</v>
      </c>
      <c r="Q198" s="108">
        <v>254969553</v>
      </c>
      <c r="R198" s="101">
        <v>28651128</v>
      </c>
      <c r="S198" s="101">
        <f t="shared" si="8"/>
        <v>1041801919</v>
      </c>
      <c r="T198" s="101">
        <v>0</v>
      </c>
      <c r="U198" s="110">
        <v>0</v>
      </c>
    </row>
    <row r="199" spans="1:21" s="39" customFormat="1" thickTop="1" thickBot="1" x14ac:dyDescent="0.3">
      <c r="A199" s="98">
        <v>2017</v>
      </c>
      <c r="B199" s="98" t="s">
        <v>132</v>
      </c>
      <c r="C199" s="99" t="s">
        <v>157</v>
      </c>
      <c r="D199" s="98" t="s">
        <v>42</v>
      </c>
      <c r="E199" s="98" t="s">
        <v>152</v>
      </c>
      <c r="F199" s="100">
        <v>62270</v>
      </c>
      <c r="G199" s="100">
        <v>0</v>
      </c>
      <c r="H199" s="100">
        <v>43215</v>
      </c>
      <c r="I199" s="100">
        <v>0</v>
      </c>
      <c r="J199" s="100">
        <v>8275</v>
      </c>
      <c r="K199" s="100">
        <v>4151</v>
      </c>
      <c r="L199" s="100">
        <v>12729</v>
      </c>
      <c r="M199" s="100">
        <v>0</v>
      </c>
      <c r="N199" s="100">
        <v>0</v>
      </c>
      <c r="O199" s="100">
        <f t="shared" si="10"/>
        <v>130640</v>
      </c>
      <c r="P199" s="101">
        <v>1515451800</v>
      </c>
      <c r="Q199" s="108">
        <v>291689449</v>
      </c>
      <c r="R199" s="101">
        <v>32137440</v>
      </c>
      <c r="S199" s="101">
        <f t="shared" si="8"/>
        <v>1191624911</v>
      </c>
      <c r="T199" s="101">
        <v>0</v>
      </c>
      <c r="U199" s="110">
        <v>0</v>
      </c>
    </row>
    <row r="200" spans="1:21" s="39" customFormat="1" thickTop="1" thickBot="1" x14ac:dyDescent="0.3">
      <c r="A200" s="98">
        <v>2017</v>
      </c>
      <c r="B200" s="98" t="s">
        <v>133</v>
      </c>
      <c r="C200" s="99" t="s">
        <v>8</v>
      </c>
      <c r="D200" s="98" t="s">
        <v>9</v>
      </c>
      <c r="E200" s="98" t="s">
        <v>10</v>
      </c>
      <c r="F200" s="100">
        <v>69808</v>
      </c>
      <c r="G200" s="100">
        <v>0</v>
      </c>
      <c r="H200" s="100">
        <v>25341</v>
      </c>
      <c r="I200" s="100">
        <v>0</v>
      </c>
      <c r="J200" s="100">
        <v>2496</v>
      </c>
      <c r="K200" s="100">
        <v>1249</v>
      </c>
      <c r="L200" s="100">
        <v>8668</v>
      </c>
      <c r="M200" s="100">
        <v>0</v>
      </c>
      <c r="N200" s="100">
        <v>0</v>
      </c>
      <c r="O200" s="100">
        <f t="shared" ref="O200:O263" si="11">SUM(F200:N200)</f>
        <v>107562</v>
      </c>
      <c r="P200" s="101">
        <v>1045820000</v>
      </c>
      <c r="Q200" s="108">
        <v>240293192.18000001</v>
      </c>
      <c r="R200" s="101">
        <v>31623228</v>
      </c>
      <c r="S200" s="101">
        <f t="shared" si="8"/>
        <v>719647627.37999988</v>
      </c>
      <c r="T200" s="101"/>
      <c r="U200" s="110">
        <v>54255952.439999998</v>
      </c>
    </row>
    <row r="201" spans="1:21" s="39" customFormat="1" thickTop="1" thickBot="1" x14ac:dyDescent="0.3">
      <c r="A201" s="98">
        <v>2017</v>
      </c>
      <c r="B201" s="98" t="s">
        <v>133</v>
      </c>
      <c r="C201" s="99" t="s">
        <v>11</v>
      </c>
      <c r="D201" s="98" t="s">
        <v>12</v>
      </c>
      <c r="E201" s="98" t="s">
        <v>13</v>
      </c>
      <c r="F201" s="100">
        <v>32040</v>
      </c>
      <c r="G201" s="100">
        <v>1006</v>
      </c>
      <c r="H201" s="100">
        <v>23306</v>
      </c>
      <c r="I201" s="100">
        <v>0</v>
      </c>
      <c r="J201" s="100">
        <v>5431</v>
      </c>
      <c r="K201" s="100">
        <v>4571</v>
      </c>
      <c r="L201" s="100">
        <v>7628</v>
      </c>
      <c r="M201" s="100">
        <v>0</v>
      </c>
      <c r="N201" s="100">
        <v>0</v>
      </c>
      <c r="O201" s="100">
        <f t="shared" si="11"/>
        <v>73982</v>
      </c>
      <c r="P201" s="101">
        <v>1076872300</v>
      </c>
      <c r="Q201" s="108">
        <v>249489814.78999999</v>
      </c>
      <c r="R201" s="101">
        <v>21750708</v>
      </c>
      <c r="S201" s="101">
        <f t="shared" si="8"/>
        <v>749299313.50999999</v>
      </c>
      <c r="T201" s="101"/>
      <c r="U201" s="110">
        <v>56332463.700000003</v>
      </c>
    </row>
    <row r="202" spans="1:21" s="39" customFormat="1" thickTop="1" thickBot="1" x14ac:dyDescent="0.3">
      <c r="A202" s="98">
        <v>2017</v>
      </c>
      <c r="B202" s="98" t="s">
        <v>133</v>
      </c>
      <c r="C202" s="99" t="s">
        <v>14</v>
      </c>
      <c r="D202" s="98" t="s">
        <v>4</v>
      </c>
      <c r="E202" s="98" t="s">
        <v>15</v>
      </c>
      <c r="F202" s="100">
        <v>67783</v>
      </c>
      <c r="G202" s="100">
        <v>0</v>
      </c>
      <c r="H202" s="100">
        <v>62294</v>
      </c>
      <c r="I202" s="100">
        <v>0</v>
      </c>
      <c r="J202" s="100">
        <v>15540</v>
      </c>
      <c r="K202" s="100">
        <v>10284</v>
      </c>
      <c r="L202" s="100">
        <v>33197</v>
      </c>
      <c r="M202" s="100">
        <v>0</v>
      </c>
      <c r="N202" s="100">
        <v>0</v>
      </c>
      <c r="O202" s="100">
        <f t="shared" si="11"/>
        <v>189098</v>
      </c>
      <c r="P202" s="101">
        <v>2456837800</v>
      </c>
      <c r="Q202" s="108">
        <v>567919584.60000002</v>
      </c>
      <c r="R202" s="101">
        <v>55594812</v>
      </c>
      <c r="S202" s="101">
        <f t="shared" si="8"/>
        <v>1705092479.7900002</v>
      </c>
      <c r="T202" s="101"/>
      <c r="U202" s="110">
        <v>128230923.61</v>
      </c>
    </row>
    <row r="203" spans="1:21" s="39" customFormat="1" thickTop="1" thickBot="1" x14ac:dyDescent="0.3">
      <c r="A203" s="98">
        <v>2017</v>
      </c>
      <c r="B203" s="98" t="s">
        <v>133</v>
      </c>
      <c r="C203" s="99" t="s">
        <v>82</v>
      </c>
      <c r="D203" s="98" t="s">
        <v>18</v>
      </c>
      <c r="E203" s="98" t="s">
        <v>19</v>
      </c>
      <c r="F203" s="100">
        <v>21927</v>
      </c>
      <c r="G203" s="100">
        <v>0</v>
      </c>
      <c r="H203" s="100">
        <v>3256</v>
      </c>
      <c r="I203" s="100">
        <v>0</v>
      </c>
      <c r="J203" s="100">
        <v>8688</v>
      </c>
      <c r="K203" s="100">
        <v>7350</v>
      </c>
      <c r="L203" s="100">
        <v>4825</v>
      </c>
      <c r="M203" s="100">
        <v>1833</v>
      </c>
      <c r="N203" s="100">
        <v>5260</v>
      </c>
      <c r="O203" s="100">
        <f t="shared" si="11"/>
        <v>53139</v>
      </c>
      <c r="P203" s="101">
        <v>1067322600</v>
      </c>
      <c r="Q203" s="108">
        <v>249490237.44999999</v>
      </c>
      <c r="R203" s="101">
        <v>14613225</v>
      </c>
      <c r="S203" s="101">
        <f t="shared" si="8"/>
        <v>746886578.41999996</v>
      </c>
      <c r="T203" s="101"/>
      <c r="U203" s="110">
        <v>56332559.130000003</v>
      </c>
    </row>
    <row r="204" spans="1:21" s="39" customFormat="1" thickTop="1" thickBot="1" x14ac:dyDescent="0.3">
      <c r="A204" s="98">
        <v>2017</v>
      </c>
      <c r="B204" s="98" t="s">
        <v>133</v>
      </c>
      <c r="C204" s="99" t="s">
        <v>24</v>
      </c>
      <c r="D204" s="98" t="s">
        <v>9</v>
      </c>
      <c r="E204" s="98" t="s">
        <v>25</v>
      </c>
      <c r="F204" s="100">
        <v>31859</v>
      </c>
      <c r="G204" s="100">
        <v>11956</v>
      </c>
      <c r="H204" s="100">
        <v>15132</v>
      </c>
      <c r="I204" s="100">
        <v>5939</v>
      </c>
      <c r="J204" s="100">
        <v>1121</v>
      </c>
      <c r="K204" s="100">
        <v>1439</v>
      </c>
      <c r="L204" s="100">
        <v>4138</v>
      </c>
      <c r="M204" s="100">
        <v>0</v>
      </c>
      <c r="N204" s="100">
        <v>0</v>
      </c>
      <c r="O204" s="100">
        <f t="shared" si="11"/>
        <v>71584</v>
      </c>
      <c r="P204" s="101">
        <v>567084750</v>
      </c>
      <c r="Q204" s="108">
        <v>129245068.92</v>
      </c>
      <c r="R204" s="101">
        <v>21045696</v>
      </c>
      <c r="S204" s="101">
        <f t="shared" si="8"/>
        <v>387611658.89999998</v>
      </c>
      <c r="T204" s="101"/>
      <c r="U204" s="110">
        <v>29182326.18</v>
      </c>
    </row>
    <row r="205" spans="1:21" s="39" customFormat="1" thickTop="1" thickBot="1" x14ac:dyDescent="0.3">
      <c r="A205" s="98">
        <v>2017</v>
      </c>
      <c r="B205" s="98" t="s">
        <v>133</v>
      </c>
      <c r="C205" s="99" t="s">
        <v>84</v>
      </c>
      <c r="D205" s="98" t="s">
        <v>26</v>
      </c>
      <c r="E205" s="98" t="s">
        <v>27</v>
      </c>
      <c r="F205" s="100">
        <v>40216</v>
      </c>
      <c r="G205" s="100">
        <v>0</v>
      </c>
      <c r="H205" s="100">
        <v>35561</v>
      </c>
      <c r="I205" s="100">
        <v>0</v>
      </c>
      <c r="J205" s="100">
        <v>4112</v>
      </c>
      <c r="K205" s="100">
        <v>3684</v>
      </c>
      <c r="L205" s="100">
        <v>8243</v>
      </c>
      <c r="M205" s="100">
        <v>0</v>
      </c>
      <c r="N205" s="100">
        <v>0</v>
      </c>
      <c r="O205" s="100">
        <f t="shared" si="11"/>
        <v>91816</v>
      </c>
      <c r="P205" s="101">
        <v>997265500</v>
      </c>
      <c r="Q205" s="108">
        <v>229928388.63999999</v>
      </c>
      <c r="R205" s="101">
        <v>26993904</v>
      </c>
      <c r="S205" s="101">
        <f t="shared" si="8"/>
        <v>688427530.49000001</v>
      </c>
      <c r="T205" s="101"/>
      <c r="U205" s="110">
        <v>51915676.869999997</v>
      </c>
    </row>
    <row r="206" spans="1:21" s="39" customFormat="1" thickTop="1" thickBot="1" x14ac:dyDescent="0.3">
      <c r="A206" s="98">
        <v>2017</v>
      </c>
      <c r="B206" s="98" t="s">
        <v>133</v>
      </c>
      <c r="C206" s="99" t="s">
        <v>89</v>
      </c>
      <c r="D206" s="98" t="s">
        <v>6</v>
      </c>
      <c r="E206" s="98" t="s">
        <v>37</v>
      </c>
      <c r="F206" s="100">
        <v>42274</v>
      </c>
      <c r="G206" s="100">
        <v>1023</v>
      </c>
      <c r="H206" s="100">
        <v>34896</v>
      </c>
      <c r="I206" s="100">
        <v>2409</v>
      </c>
      <c r="J206" s="100">
        <v>6250</v>
      </c>
      <c r="K206" s="100">
        <v>6152</v>
      </c>
      <c r="L206" s="100">
        <v>14865</v>
      </c>
      <c r="M206" s="100">
        <v>0</v>
      </c>
      <c r="N206" s="100">
        <v>0</v>
      </c>
      <c r="O206" s="100">
        <f t="shared" si="11"/>
        <v>107869</v>
      </c>
      <c r="P206" s="101">
        <v>1291787400</v>
      </c>
      <c r="Q206" s="108">
        <v>298127409.14999998</v>
      </c>
      <c r="R206" s="101">
        <v>31713486</v>
      </c>
      <c r="S206" s="101">
        <f t="shared" si="8"/>
        <v>894632127.84000003</v>
      </c>
      <c r="T206" s="101"/>
      <c r="U206" s="110">
        <v>67314377.010000005</v>
      </c>
    </row>
    <row r="207" spans="1:21" s="39" customFormat="1" thickTop="1" thickBot="1" x14ac:dyDescent="0.3">
      <c r="A207" s="98">
        <v>2017</v>
      </c>
      <c r="B207" s="98" t="s">
        <v>133</v>
      </c>
      <c r="C207" s="99" t="s">
        <v>46</v>
      </c>
      <c r="D207" s="98" t="s">
        <v>42</v>
      </c>
      <c r="E207" s="98" t="s">
        <v>47</v>
      </c>
      <c r="F207" s="100">
        <v>40652</v>
      </c>
      <c r="G207" s="100">
        <v>0</v>
      </c>
      <c r="H207" s="100">
        <v>26622</v>
      </c>
      <c r="I207" s="100">
        <v>0</v>
      </c>
      <c r="J207" s="100">
        <v>2811</v>
      </c>
      <c r="K207" s="100">
        <v>2016</v>
      </c>
      <c r="L207" s="100">
        <v>14989</v>
      </c>
      <c r="M207" s="100"/>
      <c r="N207" s="100"/>
      <c r="O207" s="100">
        <f t="shared" si="11"/>
        <v>87090</v>
      </c>
      <c r="P207" s="101">
        <v>1037068500</v>
      </c>
      <c r="Q207" s="108">
        <v>239521881.03999999</v>
      </c>
      <c r="R207" s="101">
        <v>25604460</v>
      </c>
      <c r="S207" s="101">
        <f t="shared" si="8"/>
        <v>717860361.35000002</v>
      </c>
      <c r="T207" s="101"/>
      <c r="U207" s="110">
        <v>54081797.609999999</v>
      </c>
    </row>
    <row r="208" spans="1:21" s="39" customFormat="1" thickTop="1" thickBot="1" x14ac:dyDescent="0.3">
      <c r="A208" s="98">
        <v>2017</v>
      </c>
      <c r="B208" s="98" t="s">
        <v>133</v>
      </c>
      <c r="C208" s="99" t="s">
        <v>90</v>
      </c>
      <c r="D208" s="98" t="s">
        <v>48</v>
      </c>
      <c r="E208" s="98" t="s">
        <v>49</v>
      </c>
      <c r="F208" s="100">
        <v>21665</v>
      </c>
      <c r="G208" s="100">
        <v>0</v>
      </c>
      <c r="H208" s="100">
        <v>8582</v>
      </c>
      <c r="I208" s="100">
        <v>0</v>
      </c>
      <c r="J208" s="100">
        <v>1646</v>
      </c>
      <c r="K208" s="100">
        <v>1494</v>
      </c>
      <c r="L208" s="100">
        <v>2921</v>
      </c>
      <c r="M208" s="100"/>
      <c r="N208" s="100"/>
      <c r="O208" s="100">
        <f t="shared" si="11"/>
        <v>36308</v>
      </c>
      <c r="P208" s="101">
        <v>380598900</v>
      </c>
      <c r="Q208" s="108">
        <v>86851545.379999995</v>
      </c>
      <c r="R208" s="101">
        <v>10674552</v>
      </c>
      <c r="S208" s="101">
        <f t="shared" si="8"/>
        <v>263462537.04000002</v>
      </c>
      <c r="T208" s="101"/>
      <c r="U208" s="110">
        <v>19610265.579999998</v>
      </c>
    </row>
    <row r="209" spans="1:21" s="39" customFormat="1" thickTop="1" thickBot="1" x14ac:dyDescent="0.3">
      <c r="A209" s="98">
        <v>2017</v>
      </c>
      <c r="B209" s="98" t="s">
        <v>133</v>
      </c>
      <c r="C209" s="99" t="s">
        <v>51</v>
      </c>
      <c r="D209" s="98" t="s">
        <v>9</v>
      </c>
      <c r="E209" s="98" t="s">
        <v>52</v>
      </c>
      <c r="F209" s="100">
        <v>92661</v>
      </c>
      <c r="G209" s="100">
        <v>0</v>
      </c>
      <c r="H209" s="100">
        <v>19872</v>
      </c>
      <c r="I209" s="100">
        <v>0</v>
      </c>
      <c r="J209" s="100">
        <v>1252</v>
      </c>
      <c r="K209" s="100">
        <v>188</v>
      </c>
      <c r="L209" s="100">
        <v>322</v>
      </c>
      <c r="M209" s="100"/>
      <c r="N209" s="100"/>
      <c r="O209" s="100">
        <f t="shared" si="11"/>
        <v>114295</v>
      </c>
      <c r="P209" s="101">
        <v>915689750</v>
      </c>
      <c r="Q209" s="108">
        <v>209012255.44999999</v>
      </c>
      <c r="R209" s="101">
        <v>33602730</v>
      </c>
      <c r="S209" s="101">
        <f t="shared" si="8"/>
        <v>625881754.67999995</v>
      </c>
      <c r="T209" s="101"/>
      <c r="U209" s="110">
        <v>47193009.869999997</v>
      </c>
    </row>
    <row r="210" spans="1:21" s="39" customFormat="1" thickTop="1" thickBot="1" x14ac:dyDescent="0.3">
      <c r="A210" s="98">
        <v>2017</v>
      </c>
      <c r="B210" s="98" t="s">
        <v>133</v>
      </c>
      <c r="C210" s="99" t="s">
        <v>91</v>
      </c>
      <c r="D210" s="98" t="s">
        <v>53</v>
      </c>
      <c r="E210" s="98" t="s">
        <v>54</v>
      </c>
      <c r="F210" s="100">
        <v>19417</v>
      </c>
      <c r="G210" s="100">
        <v>0</v>
      </c>
      <c r="H210" s="100">
        <v>9277</v>
      </c>
      <c r="I210" s="100">
        <v>0</v>
      </c>
      <c r="J210" s="100">
        <v>1161</v>
      </c>
      <c r="K210" s="100">
        <v>671</v>
      </c>
      <c r="L210" s="100">
        <v>1316</v>
      </c>
      <c r="M210" s="100"/>
      <c r="N210" s="100"/>
      <c r="O210" s="100">
        <f t="shared" si="11"/>
        <v>31842</v>
      </c>
      <c r="P210" s="101">
        <v>297462750</v>
      </c>
      <c r="Q210" s="108">
        <v>68217233.780000001</v>
      </c>
      <c r="R210" s="101">
        <v>9361548</v>
      </c>
      <c r="S210" s="101">
        <f t="shared" si="8"/>
        <v>204481155.69</v>
      </c>
      <c r="T210" s="101"/>
      <c r="U210" s="110">
        <v>15402812.529999999</v>
      </c>
    </row>
    <row r="211" spans="1:21" s="39" customFormat="1" thickTop="1" thickBot="1" x14ac:dyDescent="0.3">
      <c r="A211" s="98">
        <v>2017</v>
      </c>
      <c r="B211" s="98" t="s">
        <v>133</v>
      </c>
      <c r="C211" s="99" t="s">
        <v>92</v>
      </c>
      <c r="D211" s="98" t="s">
        <v>6</v>
      </c>
      <c r="E211" s="98" t="s">
        <v>61</v>
      </c>
      <c r="F211" s="100">
        <v>33112</v>
      </c>
      <c r="G211" s="100">
        <v>736</v>
      </c>
      <c r="H211" s="100">
        <v>27580</v>
      </c>
      <c r="I211" s="100">
        <v>0</v>
      </c>
      <c r="J211" s="100">
        <v>5220</v>
      </c>
      <c r="K211" s="100">
        <v>6087</v>
      </c>
      <c r="L211" s="100">
        <v>15006</v>
      </c>
      <c r="M211" s="100"/>
      <c r="N211" s="100"/>
      <c r="O211" s="100">
        <f t="shared" si="11"/>
        <v>87741</v>
      </c>
      <c r="P211" s="101">
        <v>1128526500</v>
      </c>
      <c r="Q211" s="108">
        <v>261008392</v>
      </c>
      <c r="R211" s="101">
        <v>25795854</v>
      </c>
      <c r="S211" s="101">
        <f t="shared" si="8"/>
        <v>782789003.44000006</v>
      </c>
      <c r="T211" s="101"/>
      <c r="U211" s="110">
        <v>58933250.560000002</v>
      </c>
    </row>
    <row r="212" spans="1:21" s="39" customFormat="1" thickTop="1" thickBot="1" x14ac:dyDescent="0.3">
      <c r="A212" s="98">
        <v>2017</v>
      </c>
      <c r="B212" s="98" t="s">
        <v>133</v>
      </c>
      <c r="C212" s="99" t="s">
        <v>93</v>
      </c>
      <c r="D212" s="98" t="s">
        <v>48</v>
      </c>
      <c r="E212" s="98" t="s">
        <v>62</v>
      </c>
      <c r="F212" s="100">
        <v>12540</v>
      </c>
      <c r="G212" s="100">
        <v>2791</v>
      </c>
      <c r="H212" s="100">
        <v>5025</v>
      </c>
      <c r="I212" s="100">
        <v>0</v>
      </c>
      <c r="J212" s="100">
        <v>1992</v>
      </c>
      <c r="K212" s="100">
        <v>1004</v>
      </c>
      <c r="L212" s="100">
        <v>1477</v>
      </c>
      <c r="M212" s="100"/>
      <c r="N212" s="100"/>
      <c r="O212" s="100">
        <f t="shared" si="11"/>
        <v>24829</v>
      </c>
      <c r="P212" s="101">
        <v>249488500</v>
      </c>
      <c r="Q212" s="108">
        <v>55437537.100000001</v>
      </c>
      <c r="R212" s="101">
        <v>7299726</v>
      </c>
      <c r="S212" s="101">
        <f t="shared" si="8"/>
        <v>174233960.20000002</v>
      </c>
      <c r="T212" s="101"/>
      <c r="U212" s="110">
        <v>12517276.699999999</v>
      </c>
    </row>
    <row r="213" spans="1:21" s="39" customFormat="1" thickTop="1" thickBot="1" x14ac:dyDescent="0.3">
      <c r="A213" s="98">
        <v>2017</v>
      </c>
      <c r="B213" s="98" t="s">
        <v>133</v>
      </c>
      <c r="C213" s="99" t="s">
        <v>135</v>
      </c>
      <c r="D213" s="98" t="s">
        <v>137</v>
      </c>
      <c r="E213" s="98" t="s">
        <v>139</v>
      </c>
      <c r="F213" s="100">
        <v>33557</v>
      </c>
      <c r="G213" s="100">
        <v>0</v>
      </c>
      <c r="H213" s="100">
        <v>27824</v>
      </c>
      <c r="I213" s="100">
        <v>0</v>
      </c>
      <c r="J213" s="100">
        <v>0</v>
      </c>
      <c r="K213" s="100">
        <v>0</v>
      </c>
      <c r="L213" s="100">
        <v>0</v>
      </c>
      <c r="M213" s="100"/>
      <c r="N213" s="100"/>
      <c r="O213" s="100">
        <f t="shared" si="11"/>
        <v>61381</v>
      </c>
      <c r="P213" s="101">
        <v>590653700</v>
      </c>
      <c r="Q213" s="108">
        <v>135655858.69999999</v>
      </c>
      <c r="R213" s="101">
        <v>18046014</v>
      </c>
      <c r="S213" s="101">
        <f t="shared" si="8"/>
        <v>406322004.83000004</v>
      </c>
      <c r="T213" s="101"/>
      <c r="U213" s="110">
        <v>30629822.469999999</v>
      </c>
    </row>
    <row r="214" spans="1:21" s="39" customFormat="1" thickTop="1" thickBot="1" x14ac:dyDescent="0.3">
      <c r="A214" s="98">
        <v>2017</v>
      </c>
      <c r="B214" s="98" t="s">
        <v>133</v>
      </c>
      <c r="C214" s="99" t="s">
        <v>136</v>
      </c>
      <c r="D214" s="98" t="s">
        <v>137</v>
      </c>
      <c r="E214" s="98" t="s">
        <v>138</v>
      </c>
      <c r="F214" s="100">
        <v>0</v>
      </c>
      <c r="G214" s="100">
        <v>0</v>
      </c>
      <c r="H214" s="100">
        <v>0</v>
      </c>
      <c r="I214" s="100">
        <v>0</v>
      </c>
      <c r="J214" s="100">
        <v>3322</v>
      </c>
      <c r="K214" s="100">
        <v>3305</v>
      </c>
      <c r="L214" s="100">
        <v>7670</v>
      </c>
      <c r="M214" s="100"/>
      <c r="N214" s="100"/>
      <c r="O214" s="100">
        <f t="shared" si="11"/>
        <v>14297</v>
      </c>
      <c r="P214" s="101">
        <v>398663600</v>
      </c>
      <c r="Q214" s="108">
        <v>93443593.629999995</v>
      </c>
      <c r="R214" s="101">
        <v>4203318</v>
      </c>
      <c r="S214" s="101">
        <f t="shared" si="8"/>
        <v>279918000.03000003</v>
      </c>
      <c r="T214" s="101"/>
      <c r="U214" s="110">
        <v>21098688.34</v>
      </c>
    </row>
    <row r="215" spans="1:21" s="39" customFormat="1" thickTop="1" thickBot="1" x14ac:dyDescent="0.3">
      <c r="A215" s="98">
        <v>2017</v>
      </c>
      <c r="B215" s="98" t="s">
        <v>133</v>
      </c>
      <c r="C215" s="99" t="s">
        <v>144</v>
      </c>
      <c r="D215" s="98" t="s">
        <v>42</v>
      </c>
      <c r="E215" s="98" t="s">
        <v>143</v>
      </c>
      <c r="F215" s="100">
        <v>67214</v>
      </c>
      <c r="G215" s="100">
        <v>8014</v>
      </c>
      <c r="H215" s="100">
        <v>33992</v>
      </c>
      <c r="I215" s="100">
        <v>6176</v>
      </c>
      <c r="J215" s="100">
        <v>3036</v>
      </c>
      <c r="K215" s="100">
        <v>2113</v>
      </c>
      <c r="L215" s="100">
        <v>15036</v>
      </c>
      <c r="M215" s="100"/>
      <c r="N215" s="100"/>
      <c r="O215" s="100">
        <f t="shared" si="11"/>
        <v>135581</v>
      </c>
      <c r="P215" s="101">
        <v>1324677000</v>
      </c>
      <c r="Q215" s="108">
        <v>304301505.13</v>
      </c>
      <c r="R215" s="101">
        <v>39860814</v>
      </c>
      <c r="S215" s="101">
        <f t="shared" si="8"/>
        <v>911806250.80999994</v>
      </c>
      <c r="T215" s="101"/>
      <c r="U215" s="110">
        <v>68708430.060000002</v>
      </c>
    </row>
    <row r="216" spans="1:21" s="39" customFormat="1" thickTop="1" thickBot="1" x14ac:dyDescent="0.3">
      <c r="A216" s="98">
        <v>2017</v>
      </c>
      <c r="B216" s="98" t="s">
        <v>133</v>
      </c>
      <c r="C216" s="99" t="s">
        <v>145</v>
      </c>
      <c r="D216" s="98" t="s">
        <v>42</v>
      </c>
      <c r="E216" s="98" t="s">
        <v>142</v>
      </c>
      <c r="F216" s="100">
        <v>159715</v>
      </c>
      <c r="G216" s="100">
        <v>20562</v>
      </c>
      <c r="H216" s="100">
        <v>35147</v>
      </c>
      <c r="I216" s="100">
        <v>5822</v>
      </c>
      <c r="J216" s="100">
        <v>2735</v>
      </c>
      <c r="K216" s="100">
        <v>1322</v>
      </c>
      <c r="L216" s="100">
        <v>3687</v>
      </c>
      <c r="M216" s="100"/>
      <c r="N216" s="100"/>
      <c r="O216" s="100">
        <f t="shared" si="11"/>
        <v>228990</v>
      </c>
      <c r="P216" s="101">
        <v>1664593950</v>
      </c>
      <c r="Q216" s="108">
        <v>378067346.06</v>
      </c>
      <c r="R216" s="101">
        <v>67323060</v>
      </c>
      <c r="S216" s="101">
        <f t="shared" si="8"/>
        <v>1133839477.8200002</v>
      </c>
      <c r="T216" s="101"/>
      <c r="U216" s="110">
        <v>85364066.120000005</v>
      </c>
    </row>
    <row r="217" spans="1:21" s="39" customFormat="1" thickTop="1" thickBot="1" x14ac:dyDescent="0.3">
      <c r="A217" s="98">
        <v>2017</v>
      </c>
      <c r="B217" s="98" t="s">
        <v>133</v>
      </c>
      <c r="C217" s="99" t="s">
        <v>153</v>
      </c>
      <c r="D217" s="98" t="s">
        <v>12</v>
      </c>
      <c r="E217" s="98" t="s">
        <v>148</v>
      </c>
      <c r="F217" s="100">
        <v>0</v>
      </c>
      <c r="G217" s="100">
        <v>0</v>
      </c>
      <c r="H217" s="100">
        <v>0</v>
      </c>
      <c r="I217" s="100">
        <v>0</v>
      </c>
      <c r="J217" s="100">
        <v>0</v>
      </c>
      <c r="K217" s="100">
        <v>0</v>
      </c>
      <c r="L217" s="100">
        <v>0</v>
      </c>
      <c r="M217" s="100">
        <v>0</v>
      </c>
      <c r="N217" s="100">
        <v>0</v>
      </c>
      <c r="O217" s="100">
        <f t="shared" si="11"/>
        <v>0</v>
      </c>
      <c r="P217" s="101">
        <v>0</v>
      </c>
      <c r="Q217" s="108">
        <v>0</v>
      </c>
      <c r="R217" s="101">
        <v>0</v>
      </c>
      <c r="S217" s="101">
        <f t="shared" si="8"/>
        <v>0</v>
      </c>
      <c r="T217" s="101">
        <v>0</v>
      </c>
      <c r="U217" s="110">
        <v>0</v>
      </c>
    </row>
    <row r="218" spans="1:21" s="39" customFormat="1" thickTop="1" thickBot="1" x14ac:dyDescent="0.3">
      <c r="A218" s="98">
        <v>2017</v>
      </c>
      <c r="B218" s="98" t="s">
        <v>133</v>
      </c>
      <c r="C218" s="99" t="s">
        <v>154</v>
      </c>
      <c r="D218" s="98" t="s">
        <v>9</v>
      </c>
      <c r="E218" s="98" t="s">
        <v>149</v>
      </c>
      <c r="F218" s="100">
        <v>0</v>
      </c>
      <c r="G218" s="100">
        <v>0</v>
      </c>
      <c r="H218" s="100">
        <v>0</v>
      </c>
      <c r="I218" s="100">
        <v>0</v>
      </c>
      <c r="J218" s="100">
        <v>0</v>
      </c>
      <c r="K218" s="100">
        <v>0</v>
      </c>
      <c r="L218" s="100">
        <v>0</v>
      </c>
      <c r="M218" s="100">
        <v>0</v>
      </c>
      <c r="N218" s="100">
        <v>0</v>
      </c>
      <c r="O218" s="100">
        <f t="shared" si="11"/>
        <v>0</v>
      </c>
      <c r="P218" s="101">
        <v>0</v>
      </c>
      <c r="Q218" s="108">
        <v>0</v>
      </c>
      <c r="R218" s="101">
        <v>0</v>
      </c>
      <c r="S218" s="101">
        <f t="shared" si="8"/>
        <v>0</v>
      </c>
      <c r="T218" s="101">
        <v>0</v>
      </c>
      <c r="U218" s="110">
        <v>0</v>
      </c>
    </row>
    <row r="219" spans="1:21" s="39" customFormat="1" thickTop="1" thickBot="1" x14ac:dyDescent="0.3">
      <c r="A219" s="98">
        <v>2017</v>
      </c>
      <c r="B219" s="98" t="s">
        <v>133</v>
      </c>
      <c r="C219" s="99" t="s">
        <v>155</v>
      </c>
      <c r="D219" s="98" t="s">
        <v>42</v>
      </c>
      <c r="E219" s="98" t="s">
        <v>150</v>
      </c>
      <c r="F219" s="100">
        <v>0</v>
      </c>
      <c r="G219" s="100">
        <v>0</v>
      </c>
      <c r="H219" s="100">
        <v>0</v>
      </c>
      <c r="I219" s="100">
        <v>0</v>
      </c>
      <c r="J219" s="100">
        <v>0</v>
      </c>
      <c r="K219" s="100">
        <v>0</v>
      </c>
      <c r="L219" s="100">
        <v>0</v>
      </c>
      <c r="M219" s="100">
        <v>0</v>
      </c>
      <c r="N219" s="100">
        <v>0</v>
      </c>
      <c r="O219" s="100">
        <f t="shared" si="11"/>
        <v>0</v>
      </c>
      <c r="P219" s="101">
        <v>0</v>
      </c>
      <c r="Q219" s="108">
        <v>0</v>
      </c>
      <c r="R219" s="101">
        <v>0</v>
      </c>
      <c r="S219" s="101">
        <f t="shared" si="8"/>
        <v>0</v>
      </c>
      <c r="T219" s="101">
        <v>0</v>
      </c>
      <c r="U219" s="110">
        <v>0</v>
      </c>
    </row>
    <row r="220" spans="1:21" s="39" customFormat="1" thickTop="1" thickBot="1" x14ac:dyDescent="0.3">
      <c r="A220" s="98">
        <v>2017</v>
      </c>
      <c r="B220" s="98" t="s">
        <v>133</v>
      </c>
      <c r="C220" s="99" t="s">
        <v>156</v>
      </c>
      <c r="D220" s="98" t="s">
        <v>42</v>
      </c>
      <c r="E220" s="98" t="s">
        <v>151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  <c r="L220" s="100">
        <v>0</v>
      </c>
      <c r="M220" s="100">
        <v>0</v>
      </c>
      <c r="N220" s="100">
        <v>0</v>
      </c>
      <c r="O220" s="100">
        <f t="shared" si="11"/>
        <v>0</v>
      </c>
      <c r="P220" s="101">
        <v>0</v>
      </c>
      <c r="Q220" s="108">
        <v>0</v>
      </c>
      <c r="R220" s="101">
        <v>0</v>
      </c>
      <c r="S220" s="101">
        <f t="shared" si="8"/>
        <v>0</v>
      </c>
      <c r="T220" s="101">
        <v>0</v>
      </c>
      <c r="U220" s="110">
        <v>0</v>
      </c>
    </row>
    <row r="221" spans="1:21" s="39" customFormat="1" thickTop="1" thickBot="1" x14ac:dyDescent="0.3">
      <c r="A221" s="98">
        <v>2017</v>
      </c>
      <c r="B221" s="98" t="s">
        <v>133</v>
      </c>
      <c r="C221" s="99" t="s">
        <v>157</v>
      </c>
      <c r="D221" s="98" t="s">
        <v>42</v>
      </c>
      <c r="E221" s="98" t="s">
        <v>152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  <c r="L221" s="100">
        <v>0</v>
      </c>
      <c r="M221" s="100">
        <v>0</v>
      </c>
      <c r="N221" s="100">
        <v>0</v>
      </c>
      <c r="O221" s="100">
        <f t="shared" si="11"/>
        <v>0</v>
      </c>
      <c r="P221" s="101">
        <v>0</v>
      </c>
      <c r="Q221" s="108">
        <v>0</v>
      </c>
      <c r="R221" s="101">
        <v>0</v>
      </c>
      <c r="S221" s="101">
        <f t="shared" si="8"/>
        <v>0</v>
      </c>
      <c r="T221" s="101">
        <v>0</v>
      </c>
      <c r="U221" s="110">
        <v>0</v>
      </c>
    </row>
    <row r="222" spans="1:21" s="39" customFormat="1" thickTop="1" thickBot="1" x14ac:dyDescent="0.3">
      <c r="A222" s="98">
        <v>2017</v>
      </c>
      <c r="B222" s="98" t="s">
        <v>134</v>
      </c>
      <c r="C222" s="99" t="s">
        <v>8</v>
      </c>
      <c r="D222" s="98" t="s">
        <v>9</v>
      </c>
      <c r="E222" s="98" t="s">
        <v>10</v>
      </c>
      <c r="F222" s="100"/>
      <c r="G222" s="100"/>
      <c r="H222" s="100"/>
      <c r="I222" s="100"/>
      <c r="J222" s="100"/>
      <c r="K222" s="100"/>
      <c r="L222" s="100"/>
      <c r="M222" s="100"/>
      <c r="N222" s="100"/>
      <c r="O222" s="100">
        <f t="shared" si="11"/>
        <v>0</v>
      </c>
      <c r="P222" s="101"/>
      <c r="Q222" s="108"/>
      <c r="R222" s="101"/>
      <c r="S222" s="101">
        <f t="shared" si="8"/>
        <v>0</v>
      </c>
      <c r="T222" s="101"/>
      <c r="U222" s="110"/>
    </row>
    <row r="223" spans="1:21" s="39" customFormat="1" thickTop="1" thickBot="1" x14ac:dyDescent="0.3">
      <c r="A223" s="98">
        <v>2017</v>
      </c>
      <c r="B223" s="98" t="s">
        <v>134</v>
      </c>
      <c r="C223" s="99" t="s">
        <v>11</v>
      </c>
      <c r="D223" s="98" t="s">
        <v>12</v>
      </c>
      <c r="E223" s="98" t="s">
        <v>13</v>
      </c>
      <c r="F223" s="100"/>
      <c r="G223" s="100"/>
      <c r="H223" s="100"/>
      <c r="I223" s="100"/>
      <c r="J223" s="100"/>
      <c r="K223" s="100"/>
      <c r="L223" s="100"/>
      <c r="M223" s="100"/>
      <c r="N223" s="100"/>
      <c r="O223" s="100">
        <f t="shared" si="11"/>
        <v>0</v>
      </c>
      <c r="P223" s="101"/>
      <c r="Q223" s="108"/>
      <c r="R223" s="101"/>
      <c r="S223" s="101">
        <f t="shared" si="8"/>
        <v>0</v>
      </c>
      <c r="T223" s="101"/>
      <c r="U223" s="110"/>
    </row>
    <row r="224" spans="1:21" s="39" customFormat="1" thickTop="1" thickBot="1" x14ac:dyDescent="0.3">
      <c r="A224" s="98">
        <v>2017</v>
      </c>
      <c r="B224" s="98" t="s">
        <v>134</v>
      </c>
      <c r="C224" s="99" t="s">
        <v>14</v>
      </c>
      <c r="D224" s="98" t="s">
        <v>4</v>
      </c>
      <c r="E224" s="98" t="s">
        <v>15</v>
      </c>
      <c r="F224" s="100"/>
      <c r="G224" s="100"/>
      <c r="H224" s="100"/>
      <c r="I224" s="100"/>
      <c r="J224" s="100"/>
      <c r="K224" s="100"/>
      <c r="L224" s="100"/>
      <c r="M224" s="100"/>
      <c r="N224" s="100"/>
      <c r="O224" s="100">
        <f t="shared" si="11"/>
        <v>0</v>
      </c>
      <c r="P224" s="101"/>
      <c r="Q224" s="108"/>
      <c r="R224" s="101"/>
      <c r="S224" s="101">
        <f t="shared" si="8"/>
        <v>0</v>
      </c>
      <c r="T224" s="101"/>
      <c r="U224" s="110"/>
    </row>
    <row r="225" spans="1:21" s="39" customFormat="1" thickTop="1" thickBot="1" x14ac:dyDescent="0.3">
      <c r="A225" s="98">
        <v>2017</v>
      </c>
      <c r="B225" s="98" t="s">
        <v>134</v>
      </c>
      <c r="C225" s="99" t="s">
        <v>82</v>
      </c>
      <c r="D225" s="98" t="s">
        <v>18</v>
      </c>
      <c r="E225" s="98" t="s">
        <v>19</v>
      </c>
      <c r="F225" s="100"/>
      <c r="G225" s="100"/>
      <c r="H225" s="100"/>
      <c r="I225" s="100"/>
      <c r="J225" s="100"/>
      <c r="K225" s="100"/>
      <c r="L225" s="100"/>
      <c r="M225" s="100"/>
      <c r="N225" s="100"/>
      <c r="O225" s="100">
        <f t="shared" si="11"/>
        <v>0</v>
      </c>
      <c r="P225" s="101"/>
      <c r="Q225" s="108"/>
      <c r="R225" s="101"/>
      <c r="S225" s="101">
        <f t="shared" si="8"/>
        <v>0</v>
      </c>
      <c r="T225" s="101"/>
      <c r="U225" s="110"/>
    </row>
    <row r="226" spans="1:21" s="39" customFormat="1" thickTop="1" thickBot="1" x14ac:dyDescent="0.3">
      <c r="A226" s="98">
        <v>2017</v>
      </c>
      <c r="B226" s="98" t="s">
        <v>134</v>
      </c>
      <c r="C226" s="99" t="s">
        <v>24</v>
      </c>
      <c r="D226" s="98" t="s">
        <v>9</v>
      </c>
      <c r="E226" s="98" t="s">
        <v>25</v>
      </c>
      <c r="F226" s="100"/>
      <c r="G226" s="100"/>
      <c r="H226" s="100"/>
      <c r="I226" s="100"/>
      <c r="J226" s="100"/>
      <c r="K226" s="100"/>
      <c r="L226" s="100"/>
      <c r="M226" s="100"/>
      <c r="N226" s="100"/>
      <c r="O226" s="100">
        <f t="shared" si="11"/>
        <v>0</v>
      </c>
      <c r="P226" s="101"/>
      <c r="Q226" s="108"/>
      <c r="R226" s="101"/>
      <c r="S226" s="101">
        <f t="shared" si="8"/>
        <v>0</v>
      </c>
      <c r="T226" s="101"/>
      <c r="U226" s="110"/>
    </row>
    <row r="227" spans="1:21" s="39" customFormat="1" thickTop="1" thickBot="1" x14ac:dyDescent="0.3">
      <c r="A227" s="98">
        <v>2017</v>
      </c>
      <c r="B227" s="98" t="s">
        <v>134</v>
      </c>
      <c r="C227" s="99" t="s">
        <v>84</v>
      </c>
      <c r="D227" s="98" t="s">
        <v>26</v>
      </c>
      <c r="E227" s="98" t="s">
        <v>27</v>
      </c>
      <c r="F227" s="100"/>
      <c r="G227" s="100"/>
      <c r="H227" s="100"/>
      <c r="I227" s="100"/>
      <c r="J227" s="100"/>
      <c r="K227" s="100"/>
      <c r="L227" s="100"/>
      <c r="M227" s="100"/>
      <c r="N227" s="100"/>
      <c r="O227" s="100">
        <f t="shared" si="11"/>
        <v>0</v>
      </c>
      <c r="P227" s="101"/>
      <c r="Q227" s="108"/>
      <c r="R227" s="101"/>
      <c r="S227" s="101">
        <f t="shared" si="8"/>
        <v>0</v>
      </c>
      <c r="T227" s="101"/>
      <c r="U227" s="110"/>
    </row>
    <row r="228" spans="1:21" s="39" customFormat="1" thickTop="1" thickBot="1" x14ac:dyDescent="0.3">
      <c r="A228" s="98">
        <v>2017</v>
      </c>
      <c r="B228" s="98" t="s">
        <v>134</v>
      </c>
      <c r="C228" s="99" t="s">
        <v>89</v>
      </c>
      <c r="D228" s="98" t="s">
        <v>6</v>
      </c>
      <c r="E228" s="98" t="s">
        <v>37</v>
      </c>
      <c r="F228" s="100"/>
      <c r="G228" s="100"/>
      <c r="H228" s="100"/>
      <c r="I228" s="100"/>
      <c r="J228" s="100"/>
      <c r="K228" s="100"/>
      <c r="L228" s="100"/>
      <c r="M228" s="100"/>
      <c r="N228" s="100"/>
      <c r="O228" s="100">
        <f t="shared" si="11"/>
        <v>0</v>
      </c>
      <c r="P228" s="101"/>
      <c r="Q228" s="108"/>
      <c r="R228" s="101"/>
      <c r="S228" s="101">
        <f t="shared" si="8"/>
        <v>0</v>
      </c>
      <c r="T228" s="101"/>
      <c r="U228" s="110"/>
    </row>
    <row r="229" spans="1:21" s="39" customFormat="1" thickTop="1" thickBot="1" x14ac:dyDescent="0.3">
      <c r="A229" s="98">
        <v>2017</v>
      </c>
      <c r="B229" s="98" t="s">
        <v>134</v>
      </c>
      <c r="C229" s="99" t="s">
        <v>46</v>
      </c>
      <c r="D229" s="98" t="s">
        <v>42</v>
      </c>
      <c r="E229" s="98" t="s">
        <v>47</v>
      </c>
      <c r="F229" s="100"/>
      <c r="G229" s="100"/>
      <c r="H229" s="100"/>
      <c r="I229" s="100"/>
      <c r="J229" s="100"/>
      <c r="K229" s="100"/>
      <c r="L229" s="100"/>
      <c r="M229" s="100"/>
      <c r="N229" s="100"/>
      <c r="O229" s="100">
        <f t="shared" si="11"/>
        <v>0</v>
      </c>
      <c r="P229" s="101"/>
      <c r="Q229" s="108"/>
      <c r="R229" s="101"/>
      <c r="S229" s="101">
        <f t="shared" si="8"/>
        <v>0</v>
      </c>
      <c r="T229" s="101"/>
      <c r="U229" s="110"/>
    </row>
    <row r="230" spans="1:21" s="39" customFormat="1" thickTop="1" thickBot="1" x14ac:dyDescent="0.3">
      <c r="A230" s="98">
        <v>2017</v>
      </c>
      <c r="B230" s="98" t="s">
        <v>134</v>
      </c>
      <c r="C230" s="99" t="s">
        <v>90</v>
      </c>
      <c r="D230" s="98" t="s">
        <v>48</v>
      </c>
      <c r="E230" s="98" t="s">
        <v>49</v>
      </c>
      <c r="F230" s="100"/>
      <c r="G230" s="100"/>
      <c r="H230" s="100"/>
      <c r="I230" s="100"/>
      <c r="J230" s="100"/>
      <c r="K230" s="100"/>
      <c r="L230" s="100"/>
      <c r="M230" s="100"/>
      <c r="N230" s="100"/>
      <c r="O230" s="100">
        <f t="shared" si="11"/>
        <v>0</v>
      </c>
      <c r="P230" s="101"/>
      <c r="Q230" s="108"/>
      <c r="R230" s="101"/>
      <c r="S230" s="101">
        <f t="shared" si="8"/>
        <v>0</v>
      </c>
      <c r="T230" s="101"/>
      <c r="U230" s="110"/>
    </row>
    <row r="231" spans="1:21" s="39" customFormat="1" thickTop="1" thickBot="1" x14ac:dyDescent="0.3">
      <c r="A231" s="98">
        <v>2017</v>
      </c>
      <c r="B231" s="98" t="s">
        <v>134</v>
      </c>
      <c r="C231" s="99" t="s">
        <v>51</v>
      </c>
      <c r="D231" s="98" t="s">
        <v>9</v>
      </c>
      <c r="E231" s="98" t="s">
        <v>52</v>
      </c>
      <c r="F231" s="100"/>
      <c r="G231" s="100"/>
      <c r="H231" s="100"/>
      <c r="I231" s="100"/>
      <c r="J231" s="100"/>
      <c r="K231" s="100"/>
      <c r="L231" s="100"/>
      <c r="M231" s="100"/>
      <c r="N231" s="100"/>
      <c r="O231" s="100">
        <f t="shared" si="11"/>
        <v>0</v>
      </c>
      <c r="P231" s="101"/>
      <c r="Q231" s="108"/>
      <c r="R231" s="101"/>
      <c r="S231" s="101">
        <f t="shared" si="8"/>
        <v>0</v>
      </c>
      <c r="T231" s="101"/>
      <c r="U231" s="110"/>
    </row>
    <row r="232" spans="1:21" s="39" customFormat="1" thickTop="1" thickBot="1" x14ac:dyDescent="0.3">
      <c r="A232" s="98">
        <v>2017</v>
      </c>
      <c r="B232" s="98" t="s">
        <v>134</v>
      </c>
      <c r="C232" s="99" t="s">
        <v>91</v>
      </c>
      <c r="D232" s="98" t="s">
        <v>53</v>
      </c>
      <c r="E232" s="98" t="s">
        <v>54</v>
      </c>
      <c r="F232" s="100"/>
      <c r="G232" s="100"/>
      <c r="H232" s="100"/>
      <c r="I232" s="100"/>
      <c r="J232" s="100"/>
      <c r="K232" s="100"/>
      <c r="L232" s="100"/>
      <c r="M232" s="100"/>
      <c r="N232" s="100"/>
      <c r="O232" s="100">
        <f t="shared" si="11"/>
        <v>0</v>
      </c>
      <c r="P232" s="101"/>
      <c r="Q232" s="108"/>
      <c r="R232" s="101"/>
      <c r="S232" s="101">
        <f t="shared" si="8"/>
        <v>0</v>
      </c>
      <c r="T232" s="101"/>
      <c r="U232" s="110"/>
    </row>
    <row r="233" spans="1:21" s="39" customFormat="1" thickTop="1" thickBot="1" x14ac:dyDescent="0.3">
      <c r="A233" s="98">
        <v>2017</v>
      </c>
      <c r="B233" s="98" t="s">
        <v>134</v>
      </c>
      <c r="C233" s="99" t="s">
        <v>92</v>
      </c>
      <c r="D233" s="98" t="s">
        <v>6</v>
      </c>
      <c r="E233" s="98" t="s">
        <v>61</v>
      </c>
      <c r="F233" s="100"/>
      <c r="G233" s="100"/>
      <c r="H233" s="100"/>
      <c r="I233" s="100"/>
      <c r="J233" s="100"/>
      <c r="K233" s="100"/>
      <c r="L233" s="100"/>
      <c r="M233" s="100"/>
      <c r="N233" s="100"/>
      <c r="O233" s="100">
        <f t="shared" si="11"/>
        <v>0</v>
      </c>
      <c r="P233" s="101"/>
      <c r="Q233" s="108"/>
      <c r="R233" s="101"/>
      <c r="S233" s="101">
        <f t="shared" si="8"/>
        <v>0</v>
      </c>
      <c r="T233" s="101"/>
      <c r="U233" s="110"/>
    </row>
    <row r="234" spans="1:21" s="39" customFormat="1" thickTop="1" thickBot="1" x14ac:dyDescent="0.3">
      <c r="A234" s="98">
        <v>2017</v>
      </c>
      <c r="B234" s="98" t="s">
        <v>134</v>
      </c>
      <c r="C234" s="99" t="s">
        <v>93</v>
      </c>
      <c r="D234" s="98" t="s">
        <v>48</v>
      </c>
      <c r="E234" s="98" t="s">
        <v>62</v>
      </c>
      <c r="F234" s="100"/>
      <c r="G234" s="100"/>
      <c r="H234" s="100"/>
      <c r="I234" s="100"/>
      <c r="J234" s="100"/>
      <c r="K234" s="100"/>
      <c r="L234" s="100"/>
      <c r="M234" s="100"/>
      <c r="N234" s="100"/>
      <c r="O234" s="100">
        <f t="shared" si="11"/>
        <v>0</v>
      </c>
      <c r="P234" s="101"/>
      <c r="Q234" s="108"/>
      <c r="R234" s="101"/>
      <c r="S234" s="101">
        <f t="shared" si="8"/>
        <v>0</v>
      </c>
      <c r="T234" s="101"/>
      <c r="U234" s="110"/>
    </row>
    <row r="235" spans="1:21" s="39" customFormat="1" thickTop="1" thickBot="1" x14ac:dyDescent="0.3">
      <c r="A235" s="98">
        <v>2017</v>
      </c>
      <c r="B235" s="98" t="s">
        <v>134</v>
      </c>
      <c r="C235" s="99" t="s">
        <v>135</v>
      </c>
      <c r="D235" s="98" t="s">
        <v>137</v>
      </c>
      <c r="E235" s="98" t="s">
        <v>139</v>
      </c>
      <c r="F235" s="100"/>
      <c r="G235" s="100"/>
      <c r="H235" s="100"/>
      <c r="I235" s="100"/>
      <c r="J235" s="100"/>
      <c r="K235" s="100"/>
      <c r="L235" s="100"/>
      <c r="M235" s="100"/>
      <c r="N235" s="100"/>
      <c r="O235" s="100">
        <f t="shared" si="11"/>
        <v>0</v>
      </c>
      <c r="P235" s="101"/>
      <c r="Q235" s="108"/>
      <c r="R235" s="101"/>
      <c r="S235" s="101">
        <f t="shared" si="8"/>
        <v>0</v>
      </c>
      <c r="T235" s="101"/>
      <c r="U235" s="110"/>
    </row>
    <row r="236" spans="1:21" s="39" customFormat="1" thickTop="1" thickBot="1" x14ac:dyDescent="0.3">
      <c r="A236" s="98">
        <v>2017</v>
      </c>
      <c r="B236" s="98" t="s">
        <v>134</v>
      </c>
      <c r="C236" s="99" t="s">
        <v>136</v>
      </c>
      <c r="D236" s="98" t="s">
        <v>137</v>
      </c>
      <c r="E236" s="98" t="s">
        <v>138</v>
      </c>
      <c r="F236" s="100"/>
      <c r="G236" s="100"/>
      <c r="H236" s="100"/>
      <c r="I236" s="100"/>
      <c r="J236" s="100"/>
      <c r="K236" s="100"/>
      <c r="L236" s="100"/>
      <c r="M236" s="100"/>
      <c r="N236" s="100"/>
      <c r="O236" s="100">
        <f t="shared" si="11"/>
        <v>0</v>
      </c>
      <c r="P236" s="101"/>
      <c r="Q236" s="108"/>
      <c r="R236" s="101"/>
      <c r="S236" s="101">
        <f t="shared" si="8"/>
        <v>0</v>
      </c>
      <c r="T236" s="101"/>
      <c r="U236" s="110"/>
    </row>
    <row r="237" spans="1:21" s="39" customFormat="1" thickTop="1" thickBot="1" x14ac:dyDescent="0.3">
      <c r="A237" s="98">
        <v>2017</v>
      </c>
      <c r="B237" s="98" t="s">
        <v>134</v>
      </c>
      <c r="C237" s="99" t="s">
        <v>144</v>
      </c>
      <c r="D237" s="98" t="s">
        <v>42</v>
      </c>
      <c r="E237" s="98" t="s">
        <v>143</v>
      </c>
      <c r="F237" s="100"/>
      <c r="G237" s="100"/>
      <c r="H237" s="100"/>
      <c r="I237" s="100"/>
      <c r="J237" s="100"/>
      <c r="K237" s="100"/>
      <c r="L237" s="100"/>
      <c r="M237" s="100"/>
      <c r="N237" s="100"/>
      <c r="O237" s="100">
        <f t="shared" si="11"/>
        <v>0</v>
      </c>
      <c r="P237" s="101"/>
      <c r="Q237" s="108"/>
      <c r="R237" s="101"/>
      <c r="S237" s="101">
        <f t="shared" si="8"/>
        <v>0</v>
      </c>
      <c r="T237" s="101"/>
      <c r="U237" s="110"/>
    </row>
    <row r="238" spans="1:21" s="39" customFormat="1" thickTop="1" thickBot="1" x14ac:dyDescent="0.3">
      <c r="A238" s="98">
        <v>2017</v>
      </c>
      <c r="B238" s="98" t="s">
        <v>134</v>
      </c>
      <c r="C238" s="99" t="s">
        <v>145</v>
      </c>
      <c r="D238" s="98" t="s">
        <v>42</v>
      </c>
      <c r="E238" s="98" t="s">
        <v>142</v>
      </c>
      <c r="F238" s="100"/>
      <c r="G238" s="100"/>
      <c r="H238" s="100"/>
      <c r="I238" s="100"/>
      <c r="J238" s="100"/>
      <c r="K238" s="100"/>
      <c r="L238" s="100"/>
      <c r="M238" s="100"/>
      <c r="N238" s="100"/>
      <c r="O238" s="100">
        <f t="shared" si="11"/>
        <v>0</v>
      </c>
      <c r="P238" s="101"/>
      <c r="Q238" s="108"/>
      <c r="R238" s="101"/>
      <c r="S238" s="101">
        <f t="shared" si="8"/>
        <v>0</v>
      </c>
      <c r="T238" s="101"/>
      <c r="U238" s="110"/>
    </row>
    <row r="239" spans="1:21" s="39" customFormat="1" thickTop="1" thickBot="1" x14ac:dyDescent="0.3">
      <c r="A239" s="98">
        <v>2017</v>
      </c>
      <c r="B239" s="98" t="s">
        <v>134</v>
      </c>
      <c r="C239" s="99" t="s">
        <v>153</v>
      </c>
      <c r="D239" s="98" t="s">
        <v>12</v>
      </c>
      <c r="E239" s="98" t="s">
        <v>148</v>
      </c>
      <c r="F239" s="100">
        <v>0</v>
      </c>
      <c r="G239" s="100">
        <v>0</v>
      </c>
      <c r="H239" s="100">
        <v>0</v>
      </c>
      <c r="I239" s="100">
        <v>0</v>
      </c>
      <c r="J239" s="100">
        <v>0</v>
      </c>
      <c r="K239" s="100">
        <v>0</v>
      </c>
      <c r="L239" s="100">
        <v>0</v>
      </c>
      <c r="M239" s="100">
        <v>0</v>
      </c>
      <c r="N239" s="100">
        <v>0</v>
      </c>
      <c r="O239" s="100">
        <f t="shared" si="11"/>
        <v>0</v>
      </c>
      <c r="P239" s="101">
        <v>0</v>
      </c>
      <c r="Q239" s="108">
        <v>0</v>
      </c>
      <c r="R239" s="101">
        <v>0</v>
      </c>
      <c r="S239" s="101">
        <f t="shared" si="8"/>
        <v>0</v>
      </c>
      <c r="T239" s="101">
        <v>0</v>
      </c>
      <c r="U239" s="110">
        <v>0</v>
      </c>
    </row>
    <row r="240" spans="1:21" s="39" customFormat="1" thickTop="1" thickBot="1" x14ac:dyDescent="0.3">
      <c r="A240" s="98">
        <v>2017</v>
      </c>
      <c r="B240" s="98" t="s">
        <v>134</v>
      </c>
      <c r="C240" s="99" t="s">
        <v>154</v>
      </c>
      <c r="D240" s="98" t="s">
        <v>9</v>
      </c>
      <c r="E240" s="98" t="s">
        <v>149</v>
      </c>
      <c r="F240" s="100">
        <v>0</v>
      </c>
      <c r="G240" s="100">
        <v>0</v>
      </c>
      <c r="H240" s="100">
        <v>0</v>
      </c>
      <c r="I240" s="100">
        <v>0</v>
      </c>
      <c r="J240" s="100">
        <v>0</v>
      </c>
      <c r="K240" s="100">
        <v>0</v>
      </c>
      <c r="L240" s="100">
        <v>0</v>
      </c>
      <c r="M240" s="100">
        <v>0</v>
      </c>
      <c r="N240" s="100">
        <v>0</v>
      </c>
      <c r="O240" s="100">
        <f t="shared" si="11"/>
        <v>0</v>
      </c>
      <c r="P240" s="101">
        <v>0</v>
      </c>
      <c r="Q240" s="108">
        <v>0</v>
      </c>
      <c r="R240" s="101">
        <v>0</v>
      </c>
      <c r="S240" s="101">
        <f t="shared" si="8"/>
        <v>0</v>
      </c>
      <c r="T240" s="101">
        <v>0</v>
      </c>
      <c r="U240" s="110">
        <v>0</v>
      </c>
    </row>
    <row r="241" spans="1:21" s="39" customFormat="1" thickTop="1" thickBot="1" x14ac:dyDescent="0.3">
      <c r="A241" s="98">
        <v>2017</v>
      </c>
      <c r="B241" s="98" t="s">
        <v>134</v>
      </c>
      <c r="C241" s="99" t="s">
        <v>155</v>
      </c>
      <c r="D241" s="98" t="s">
        <v>42</v>
      </c>
      <c r="E241" s="98" t="s">
        <v>150</v>
      </c>
      <c r="F241" s="100">
        <v>0</v>
      </c>
      <c r="G241" s="100">
        <v>0</v>
      </c>
      <c r="H241" s="100">
        <v>0</v>
      </c>
      <c r="I241" s="100">
        <v>0</v>
      </c>
      <c r="J241" s="100">
        <v>0</v>
      </c>
      <c r="K241" s="100">
        <v>0</v>
      </c>
      <c r="L241" s="100">
        <v>0</v>
      </c>
      <c r="M241" s="100">
        <v>0</v>
      </c>
      <c r="N241" s="100">
        <v>0</v>
      </c>
      <c r="O241" s="100">
        <f t="shared" si="11"/>
        <v>0</v>
      </c>
      <c r="P241" s="101">
        <v>0</v>
      </c>
      <c r="Q241" s="108">
        <v>0</v>
      </c>
      <c r="R241" s="101">
        <v>0</v>
      </c>
      <c r="S241" s="101">
        <f t="shared" si="8"/>
        <v>0</v>
      </c>
      <c r="T241" s="101">
        <v>0</v>
      </c>
      <c r="U241" s="110">
        <v>0</v>
      </c>
    </row>
    <row r="242" spans="1:21" s="39" customFormat="1" thickTop="1" thickBot="1" x14ac:dyDescent="0.3">
      <c r="A242" s="98">
        <v>2017</v>
      </c>
      <c r="B242" s="98" t="s">
        <v>134</v>
      </c>
      <c r="C242" s="99" t="s">
        <v>156</v>
      </c>
      <c r="D242" s="98" t="s">
        <v>42</v>
      </c>
      <c r="E242" s="98" t="s">
        <v>151</v>
      </c>
      <c r="F242" s="100">
        <v>0</v>
      </c>
      <c r="G242" s="100">
        <v>0</v>
      </c>
      <c r="H242" s="100">
        <v>0</v>
      </c>
      <c r="I242" s="100">
        <v>0</v>
      </c>
      <c r="J242" s="100">
        <v>0</v>
      </c>
      <c r="K242" s="100">
        <v>0</v>
      </c>
      <c r="L242" s="100">
        <v>0</v>
      </c>
      <c r="M242" s="100">
        <v>0</v>
      </c>
      <c r="N242" s="100">
        <v>0</v>
      </c>
      <c r="O242" s="100">
        <f t="shared" si="11"/>
        <v>0</v>
      </c>
      <c r="P242" s="101">
        <v>0</v>
      </c>
      <c r="Q242" s="108">
        <v>0</v>
      </c>
      <c r="R242" s="101">
        <v>0</v>
      </c>
      <c r="S242" s="101">
        <f t="shared" si="8"/>
        <v>0</v>
      </c>
      <c r="T242" s="101">
        <v>0</v>
      </c>
      <c r="U242" s="110">
        <v>0</v>
      </c>
    </row>
    <row r="243" spans="1:21" s="39" customFormat="1" thickTop="1" thickBot="1" x14ac:dyDescent="0.3">
      <c r="A243" s="98">
        <v>2017</v>
      </c>
      <c r="B243" s="98" t="s">
        <v>134</v>
      </c>
      <c r="C243" s="99" t="s">
        <v>157</v>
      </c>
      <c r="D243" s="98" t="s">
        <v>42</v>
      </c>
      <c r="E243" s="98" t="s">
        <v>152</v>
      </c>
      <c r="F243" s="100">
        <v>0</v>
      </c>
      <c r="G243" s="100">
        <v>0</v>
      </c>
      <c r="H243" s="100">
        <v>0</v>
      </c>
      <c r="I243" s="100">
        <v>0</v>
      </c>
      <c r="J243" s="100">
        <v>0</v>
      </c>
      <c r="K243" s="100">
        <v>0</v>
      </c>
      <c r="L243" s="100">
        <v>0</v>
      </c>
      <c r="M243" s="100">
        <v>0</v>
      </c>
      <c r="N243" s="100">
        <v>0</v>
      </c>
      <c r="O243" s="100">
        <f t="shared" si="11"/>
        <v>0</v>
      </c>
      <c r="P243" s="101">
        <v>0</v>
      </c>
      <c r="Q243" s="108">
        <v>0</v>
      </c>
      <c r="R243" s="101">
        <v>0</v>
      </c>
      <c r="S243" s="101">
        <f t="shared" si="8"/>
        <v>0</v>
      </c>
      <c r="T243" s="101">
        <v>0</v>
      </c>
      <c r="U243" s="110">
        <v>0</v>
      </c>
    </row>
    <row r="244" spans="1:21" s="39" customFormat="1" thickTop="1" thickBot="1" x14ac:dyDescent="0.3">
      <c r="A244" s="98">
        <v>2017</v>
      </c>
      <c r="B244" s="98" t="s">
        <v>147</v>
      </c>
      <c r="C244" s="99" t="s">
        <v>8</v>
      </c>
      <c r="D244" s="98" t="s">
        <v>9</v>
      </c>
      <c r="E244" s="98" t="s">
        <v>10</v>
      </c>
      <c r="F244" s="100"/>
      <c r="G244" s="100"/>
      <c r="H244" s="100"/>
      <c r="I244" s="100"/>
      <c r="J244" s="100"/>
      <c r="K244" s="100"/>
      <c r="L244" s="100"/>
      <c r="M244" s="100"/>
      <c r="N244" s="100"/>
      <c r="O244" s="100">
        <f t="shared" si="11"/>
        <v>0</v>
      </c>
      <c r="P244" s="101"/>
      <c r="Q244" s="108"/>
      <c r="R244" s="101"/>
      <c r="S244" s="101">
        <f t="shared" si="8"/>
        <v>0</v>
      </c>
      <c r="T244" s="101"/>
      <c r="U244" s="110"/>
    </row>
    <row r="245" spans="1:21" s="39" customFormat="1" thickTop="1" thickBot="1" x14ac:dyDescent="0.3">
      <c r="A245" s="98">
        <v>2017</v>
      </c>
      <c r="B245" s="98" t="s">
        <v>147</v>
      </c>
      <c r="C245" s="99" t="s">
        <v>11</v>
      </c>
      <c r="D245" s="98" t="s">
        <v>12</v>
      </c>
      <c r="E245" s="98" t="s">
        <v>13</v>
      </c>
      <c r="F245" s="100"/>
      <c r="G245" s="100"/>
      <c r="H245" s="100"/>
      <c r="I245" s="100"/>
      <c r="J245" s="100"/>
      <c r="K245" s="100"/>
      <c r="L245" s="100"/>
      <c r="M245" s="100"/>
      <c r="N245" s="100"/>
      <c r="O245" s="100">
        <f t="shared" si="11"/>
        <v>0</v>
      </c>
      <c r="P245" s="101"/>
      <c r="Q245" s="108"/>
      <c r="R245" s="101"/>
      <c r="S245" s="101">
        <f t="shared" si="8"/>
        <v>0</v>
      </c>
      <c r="T245" s="101"/>
      <c r="U245" s="110"/>
    </row>
    <row r="246" spans="1:21" s="39" customFormat="1" thickTop="1" thickBot="1" x14ac:dyDescent="0.3">
      <c r="A246" s="98">
        <v>2017</v>
      </c>
      <c r="B246" s="98" t="s">
        <v>147</v>
      </c>
      <c r="C246" s="99" t="s">
        <v>14</v>
      </c>
      <c r="D246" s="98" t="s">
        <v>4</v>
      </c>
      <c r="E246" s="98" t="s">
        <v>15</v>
      </c>
      <c r="F246" s="100"/>
      <c r="G246" s="100"/>
      <c r="H246" s="100"/>
      <c r="I246" s="100"/>
      <c r="J246" s="100"/>
      <c r="K246" s="100"/>
      <c r="L246" s="100"/>
      <c r="M246" s="100"/>
      <c r="N246" s="100"/>
      <c r="O246" s="100">
        <f t="shared" si="11"/>
        <v>0</v>
      </c>
      <c r="P246" s="101"/>
      <c r="Q246" s="108"/>
      <c r="R246" s="101"/>
      <c r="S246" s="101">
        <f t="shared" si="8"/>
        <v>0</v>
      </c>
      <c r="T246" s="101"/>
      <c r="U246" s="110"/>
    </row>
    <row r="247" spans="1:21" s="39" customFormat="1" thickTop="1" thickBot="1" x14ac:dyDescent="0.3">
      <c r="A247" s="98">
        <v>2017</v>
      </c>
      <c r="B247" s="98" t="s">
        <v>147</v>
      </c>
      <c r="C247" s="99" t="s">
        <v>82</v>
      </c>
      <c r="D247" s="98" t="s">
        <v>18</v>
      </c>
      <c r="E247" s="98" t="s">
        <v>19</v>
      </c>
      <c r="F247" s="100"/>
      <c r="G247" s="100"/>
      <c r="H247" s="100"/>
      <c r="I247" s="100"/>
      <c r="J247" s="100"/>
      <c r="K247" s="100"/>
      <c r="L247" s="100"/>
      <c r="M247" s="100"/>
      <c r="N247" s="100"/>
      <c r="O247" s="100">
        <f t="shared" si="11"/>
        <v>0</v>
      </c>
      <c r="P247" s="101"/>
      <c r="Q247" s="108"/>
      <c r="R247" s="101"/>
      <c r="S247" s="101">
        <f t="shared" si="8"/>
        <v>0</v>
      </c>
      <c r="T247" s="101"/>
      <c r="U247" s="110"/>
    </row>
    <row r="248" spans="1:21" s="39" customFormat="1" thickTop="1" thickBot="1" x14ac:dyDescent="0.3">
      <c r="A248" s="98">
        <v>2017</v>
      </c>
      <c r="B248" s="98" t="s">
        <v>147</v>
      </c>
      <c r="C248" s="99" t="s">
        <v>24</v>
      </c>
      <c r="D248" s="98" t="s">
        <v>9</v>
      </c>
      <c r="E248" s="98" t="s">
        <v>25</v>
      </c>
      <c r="F248" s="100"/>
      <c r="G248" s="100"/>
      <c r="H248" s="100"/>
      <c r="I248" s="100"/>
      <c r="J248" s="100"/>
      <c r="K248" s="100"/>
      <c r="L248" s="100"/>
      <c r="M248" s="100"/>
      <c r="N248" s="100"/>
      <c r="O248" s="100">
        <f t="shared" si="11"/>
        <v>0</v>
      </c>
      <c r="P248" s="101"/>
      <c r="Q248" s="108"/>
      <c r="R248" s="101"/>
      <c r="S248" s="101">
        <f t="shared" si="8"/>
        <v>0</v>
      </c>
      <c r="T248" s="101"/>
      <c r="U248" s="110"/>
    </row>
    <row r="249" spans="1:21" s="39" customFormat="1" thickTop="1" thickBot="1" x14ac:dyDescent="0.3">
      <c r="A249" s="98">
        <v>2017</v>
      </c>
      <c r="B249" s="98" t="s">
        <v>147</v>
      </c>
      <c r="C249" s="99" t="s">
        <v>84</v>
      </c>
      <c r="D249" s="98" t="s">
        <v>26</v>
      </c>
      <c r="E249" s="98" t="s">
        <v>27</v>
      </c>
      <c r="F249" s="100"/>
      <c r="G249" s="100"/>
      <c r="H249" s="100"/>
      <c r="I249" s="100"/>
      <c r="J249" s="100"/>
      <c r="K249" s="100"/>
      <c r="L249" s="100"/>
      <c r="M249" s="100"/>
      <c r="N249" s="100"/>
      <c r="O249" s="100">
        <f t="shared" si="11"/>
        <v>0</v>
      </c>
      <c r="P249" s="101"/>
      <c r="Q249" s="108"/>
      <c r="R249" s="101"/>
      <c r="S249" s="101">
        <f t="shared" ref="S249:S265" si="12">+P249-Q249-R249-T249-U249</f>
        <v>0</v>
      </c>
      <c r="T249" s="101"/>
      <c r="U249" s="110"/>
    </row>
    <row r="250" spans="1:21" s="39" customFormat="1" thickTop="1" thickBot="1" x14ac:dyDescent="0.3">
      <c r="A250" s="98">
        <v>2017</v>
      </c>
      <c r="B250" s="98" t="s">
        <v>147</v>
      </c>
      <c r="C250" s="99" t="s">
        <v>89</v>
      </c>
      <c r="D250" s="98" t="s">
        <v>6</v>
      </c>
      <c r="E250" s="98" t="s">
        <v>37</v>
      </c>
      <c r="F250" s="100"/>
      <c r="G250" s="100"/>
      <c r="H250" s="100"/>
      <c r="I250" s="100"/>
      <c r="J250" s="100"/>
      <c r="K250" s="100"/>
      <c r="L250" s="100"/>
      <c r="M250" s="100"/>
      <c r="N250" s="100"/>
      <c r="O250" s="100">
        <f t="shared" si="11"/>
        <v>0</v>
      </c>
      <c r="P250" s="101"/>
      <c r="Q250" s="108"/>
      <c r="R250" s="101"/>
      <c r="S250" s="101">
        <f t="shared" si="12"/>
        <v>0</v>
      </c>
      <c r="T250" s="101"/>
      <c r="U250" s="110"/>
    </row>
    <row r="251" spans="1:21" s="39" customFormat="1" thickTop="1" thickBot="1" x14ac:dyDescent="0.3">
      <c r="A251" s="98">
        <v>2017</v>
      </c>
      <c r="B251" s="98" t="s">
        <v>147</v>
      </c>
      <c r="C251" s="99" t="s">
        <v>46</v>
      </c>
      <c r="D251" s="98" t="s">
        <v>42</v>
      </c>
      <c r="E251" s="98" t="s">
        <v>47</v>
      </c>
      <c r="F251" s="100"/>
      <c r="G251" s="100"/>
      <c r="H251" s="100"/>
      <c r="I251" s="100"/>
      <c r="J251" s="100"/>
      <c r="K251" s="100"/>
      <c r="L251" s="100"/>
      <c r="M251" s="100"/>
      <c r="N251" s="100"/>
      <c r="O251" s="100">
        <f t="shared" si="11"/>
        <v>0</v>
      </c>
      <c r="P251" s="101"/>
      <c r="Q251" s="108"/>
      <c r="R251" s="101"/>
      <c r="S251" s="101">
        <f t="shared" si="12"/>
        <v>0</v>
      </c>
      <c r="T251" s="101"/>
      <c r="U251" s="110"/>
    </row>
    <row r="252" spans="1:21" s="39" customFormat="1" thickTop="1" thickBot="1" x14ac:dyDescent="0.3">
      <c r="A252" s="98">
        <v>2017</v>
      </c>
      <c r="B252" s="98" t="s">
        <v>147</v>
      </c>
      <c r="C252" s="99" t="s">
        <v>90</v>
      </c>
      <c r="D252" s="98" t="s">
        <v>48</v>
      </c>
      <c r="E252" s="98" t="s">
        <v>49</v>
      </c>
      <c r="F252" s="100"/>
      <c r="G252" s="100"/>
      <c r="H252" s="100"/>
      <c r="I252" s="100"/>
      <c r="J252" s="100"/>
      <c r="K252" s="100"/>
      <c r="L252" s="100"/>
      <c r="M252" s="100"/>
      <c r="N252" s="100"/>
      <c r="O252" s="100">
        <f t="shared" si="11"/>
        <v>0</v>
      </c>
      <c r="P252" s="101"/>
      <c r="Q252" s="108"/>
      <c r="R252" s="101"/>
      <c r="S252" s="101">
        <f t="shared" si="12"/>
        <v>0</v>
      </c>
      <c r="T252" s="101"/>
      <c r="U252" s="110"/>
    </row>
    <row r="253" spans="1:21" s="39" customFormat="1" thickTop="1" thickBot="1" x14ac:dyDescent="0.3">
      <c r="A253" s="98">
        <v>2017</v>
      </c>
      <c r="B253" s="98" t="s">
        <v>147</v>
      </c>
      <c r="C253" s="99" t="s">
        <v>51</v>
      </c>
      <c r="D253" s="98" t="s">
        <v>9</v>
      </c>
      <c r="E253" s="98" t="s">
        <v>52</v>
      </c>
      <c r="F253" s="100"/>
      <c r="G253" s="100"/>
      <c r="H253" s="100"/>
      <c r="I253" s="100"/>
      <c r="J253" s="100"/>
      <c r="K253" s="100"/>
      <c r="L253" s="100"/>
      <c r="M253" s="100"/>
      <c r="N253" s="100"/>
      <c r="O253" s="100">
        <f t="shared" si="11"/>
        <v>0</v>
      </c>
      <c r="P253" s="101"/>
      <c r="Q253" s="108"/>
      <c r="R253" s="101"/>
      <c r="S253" s="101">
        <f t="shared" si="12"/>
        <v>0</v>
      </c>
      <c r="T253" s="101"/>
      <c r="U253" s="110"/>
    </row>
    <row r="254" spans="1:21" s="39" customFormat="1" thickTop="1" thickBot="1" x14ac:dyDescent="0.3">
      <c r="A254" s="98">
        <v>2017</v>
      </c>
      <c r="B254" s="98" t="s">
        <v>147</v>
      </c>
      <c r="C254" s="99" t="s">
        <v>91</v>
      </c>
      <c r="D254" s="98" t="s">
        <v>53</v>
      </c>
      <c r="E254" s="98" t="s">
        <v>54</v>
      </c>
      <c r="F254" s="100"/>
      <c r="G254" s="100"/>
      <c r="H254" s="100"/>
      <c r="I254" s="100"/>
      <c r="J254" s="100"/>
      <c r="K254" s="100"/>
      <c r="L254" s="100"/>
      <c r="M254" s="100"/>
      <c r="N254" s="100"/>
      <c r="O254" s="100">
        <f t="shared" si="11"/>
        <v>0</v>
      </c>
      <c r="P254" s="101"/>
      <c r="Q254" s="108"/>
      <c r="R254" s="101"/>
      <c r="S254" s="101">
        <f t="shared" si="12"/>
        <v>0</v>
      </c>
      <c r="T254" s="101"/>
      <c r="U254" s="110"/>
    </row>
    <row r="255" spans="1:21" s="39" customFormat="1" thickTop="1" thickBot="1" x14ac:dyDescent="0.3">
      <c r="A255" s="98">
        <v>2017</v>
      </c>
      <c r="B255" s="98" t="s">
        <v>147</v>
      </c>
      <c r="C255" s="99" t="s">
        <v>92</v>
      </c>
      <c r="D255" s="98" t="s">
        <v>6</v>
      </c>
      <c r="E255" s="98" t="s">
        <v>61</v>
      </c>
      <c r="F255" s="100"/>
      <c r="G255" s="100"/>
      <c r="H255" s="100"/>
      <c r="I255" s="100"/>
      <c r="J255" s="100"/>
      <c r="K255" s="100"/>
      <c r="L255" s="100"/>
      <c r="M255" s="100"/>
      <c r="N255" s="100"/>
      <c r="O255" s="100">
        <f t="shared" si="11"/>
        <v>0</v>
      </c>
      <c r="P255" s="101"/>
      <c r="Q255" s="108"/>
      <c r="R255" s="101"/>
      <c r="S255" s="101">
        <f t="shared" si="12"/>
        <v>0</v>
      </c>
      <c r="T255" s="101"/>
      <c r="U255" s="110"/>
    </row>
    <row r="256" spans="1:21" s="39" customFormat="1" thickTop="1" thickBot="1" x14ac:dyDescent="0.3">
      <c r="A256" s="98">
        <v>2017</v>
      </c>
      <c r="B256" s="98" t="s">
        <v>147</v>
      </c>
      <c r="C256" s="99" t="s">
        <v>93</v>
      </c>
      <c r="D256" s="98" t="s">
        <v>48</v>
      </c>
      <c r="E256" s="98" t="s">
        <v>62</v>
      </c>
      <c r="F256" s="100"/>
      <c r="G256" s="100"/>
      <c r="H256" s="100"/>
      <c r="I256" s="100"/>
      <c r="J256" s="100"/>
      <c r="K256" s="100"/>
      <c r="L256" s="100"/>
      <c r="M256" s="100"/>
      <c r="N256" s="100"/>
      <c r="O256" s="100">
        <f t="shared" si="11"/>
        <v>0</v>
      </c>
      <c r="P256" s="101"/>
      <c r="Q256" s="108"/>
      <c r="R256" s="101"/>
      <c r="S256" s="101">
        <f t="shared" si="12"/>
        <v>0</v>
      </c>
      <c r="T256" s="101"/>
      <c r="U256" s="110"/>
    </row>
    <row r="257" spans="1:21" s="39" customFormat="1" thickTop="1" thickBot="1" x14ac:dyDescent="0.3">
      <c r="A257" s="98">
        <v>2017</v>
      </c>
      <c r="B257" s="98" t="s">
        <v>147</v>
      </c>
      <c r="C257" s="99" t="s">
        <v>135</v>
      </c>
      <c r="D257" s="98" t="s">
        <v>137</v>
      </c>
      <c r="E257" s="98" t="s">
        <v>139</v>
      </c>
      <c r="F257" s="100"/>
      <c r="G257" s="100"/>
      <c r="H257" s="100"/>
      <c r="I257" s="100"/>
      <c r="J257" s="100"/>
      <c r="K257" s="100"/>
      <c r="L257" s="100"/>
      <c r="M257" s="100"/>
      <c r="N257" s="100"/>
      <c r="O257" s="100">
        <f t="shared" si="11"/>
        <v>0</v>
      </c>
      <c r="P257" s="101"/>
      <c r="Q257" s="108"/>
      <c r="R257" s="101"/>
      <c r="S257" s="101">
        <f t="shared" si="12"/>
        <v>0</v>
      </c>
      <c r="T257" s="101"/>
      <c r="U257" s="110"/>
    </row>
    <row r="258" spans="1:21" s="39" customFormat="1" thickTop="1" thickBot="1" x14ac:dyDescent="0.3">
      <c r="A258" s="98">
        <v>2017</v>
      </c>
      <c r="B258" s="98" t="s">
        <v>147</v>
      </c>
      <c r="C258" s="99" t="s">
        <v>136</v>
      </c>
      <c r="D258" s="98" t="s">
        <v>137</v>
      </c>
      <c r="E258" s="98" t="s">
        <v>138</v>
      </c>
      <c r="F258" s="100"/>
      <c r="G258" s="100"/>
      <c r="H258" s="100"/>
      <c r="I258" s="100"/>
      <c r="J258" s="100"/>
      <c r="K258" s="100"/>
      <c r="L258" s="100"/>
      <c r="M258" s="100"/>
      <c r="N258" s="100"/>
      <c r="O258" s="100">
        <f t="shared" si="11"/>
        <v>0</v>
      </c>
      <c r="P258" s="101"/>
      <c r="Q258" s="108"/>
      <c r="R258" s="101"/>
      <c r="S258" s="101">
        <f t="shared" si="12"/>
        <v>0</v>
      </c>
      <c r="T258" s="101"/>
      <c r="U258" s="110"/>
    </row>
    <row r="259" spans="1:21" s="39" customFormat="1" thickTop="1" thickBot="1" x14ac:dyDescent="0.3">
      <c r="A259" s="98">
        <v>2017</v>
      </c>
      <c r="B259" s="98" t="s">
        <v>147</v>
      </c>
      <c r="C259" s="99" t="s">
        <v>144</v>
      </c>
      <c r="D259" s="98" t="s">
        <v>42</v>
      </c>
      <c r="E259" s="98" t="s">
        <v>143</v>
      </c>
      <c r="F259" s="100"/>
      <c r="G259" s="100"/>
      <c r="H259" s="100"/>
      <c r="I259" s="100"/>
      <c r="J259" s="100"/>
      <c r="K259" s="100"/>
      <c r="L259" s="100"/>
      <c r="M259" s="100"/>
      <c r="N259" s="100"/>
      <c r="O259" s="100">
        <f t="shared" si="11"/>
        <v>0</v>
      </c>
      <c r="P259" s="101"/>
      <c r="Q259" s="108"/>
      <c r="R259" s="101"/>
      <c r="S259" s="101">
        <f t="shared" si="12"/>
        <v>0</v>
      </c>
      <c r="T259" s="101"/>
      <c r="U259" s="110"/>
    </row>
    <row r="260" spans="1:21" s="39" customFormat="1" thickTop="1" thickBot="1" x14ac:dyDescent="0.3">
      <c r="A260" s="98">
        <v>2017</v>
      </c>
      <c r="B260" s="98" t="s">
        <v>147</v>
      </c>
      <c r="C260" s="99" t="s">
        <v>145</v>
      </c>
      <c r="D260" s="98" t="s">
        <v>42</v>
      </c>
      <c r="E260" s="98" t="s">
        <v>142</v>
      </c>
      <c r="F260" s="100"/>
      <c r="G260" s="100"/>
      <c r="H260" s="100"/>
      <c r="I260" s="100"/>
      <c r="J260" s="100"/>
      <c r="K260" s="100"/>
      <c r="L260" s="100"/>
      <c r="M260" s="100"/>
      <c r="N260" s="100"/>
      <c r="O260" s="100">
        <f t="shared" si="11"/>
        <v>0</v>
      </c>
      <c r="P260" s="101"/>
      <c r="Q260" s="108"/>
      <c r="R260" s="101"/>
      <c r="S260" s="101">
        <f t="shared" si="12"/>
        <v>0</v>
      </c>
      <c r="T260" s="101"/>
      <c r="U260" s="110"/>
    </row>
    <row r="261" spans="1:21" s="39" customFormat="1" thickTop="1" thickBot="1" x14ac:dyDescent="0.3">
      <c r="A261" s="98">
        <v>2017</v>
      </c>
      <c r="B261" s="98" t="s">
        <v>147</v>
      </c>
      <c r="C261" s="99" t="s">
        <v>153</v>
      </c>
      <c r="D261" s="98" t="s">
        <v>12</v>
      </c>
      <c r="E261" s="98" t="s">
        <v>148</v>
      </c>
      <c r="F261" s="100">
        <v>0</v>
      </c>
      <c r="G261" s="100">
        <v>0</v>
      </c>
      <c r="H261" s="100">
        <v>0</v>
      </c>
      <c r="I261" s="100">
        <v>0</v>
      </c>
      <c r="J261" s="100">
        <v>0</v>
      </c>
      <c r="K261" s="100">
        <v>0</v>
      </c>
      <c r="L261" s="100">
        <v>0</v>
      </c>
      <c r="M261" s="100">
        <v>0</v>
      </c>
      <c r="N261" s="100">
        <v>0</v>
      </c>
      <c r="O261" s="100">
        <f t="shared" si="11"/>
        <v>0</v>
      </c>
      <c r="P261" s="101">
        <v>0</v>
      </c>
      <c r="Q261" s="108">
        <v>0</v>
      </c>
      <c r="R261" s="101">
        <v>0</v>
      </c>
      <c r="S261" s="101">
        <f t="shared" si="12"/>
        <v>0</v>
      </c>
      <c r="T261" s="101">
        <v>0</v>
      </c>
      <c r="U261" s="110">
        <v>0</v>
      </c>
    </row>
    <row r="262" spans="1:21" s="39" customFormat="1" thickTop="1" thickBot="1" x14ac:dyDescent="0.3">
      <c r="A262" s="98">
        <v>2017</v>
      </c>
      <c r="B262" s="98" t="s">
        <v>147</v>
      </c>
      <c r="C262" s="99" t="s">
        <v>154</v>
      </c>
      <c r="D262" s="98" t="s">
        <v>9</v>
      </c>
      <c r="E262" s="98" t="s">
        <v>149</v>
      </c>
      <c r="F262" s="100">
        <v>0</v>
      </c>
      <c r="G262" s="100">
        <v>0</v>
      </c>
      <c r="H262" s="100">
        <v>0</v>
      </c>
      <c r="I262" s="100">
        <v>0</v>
      </c>
      <c r="J262" s="100">
        <v>0</v>
      </c>
      <c r="K262" s="100">
        <v>0</v>
      </c>
      <c r="L262" s="100">
        <v>0</v>
      </c>
      <c r="M262" s="100">
        <v>0</v>
      </c>
      <c r="N262" s="100">
        <v>0</v>
      </c>
      <c r="O262" s="100">
        <f t="shared" si="11"/>
        <v>0</v>
      </c>
      <c r="P262" s="101">
        <v>0</v>
      </c>
      <c r="Q262" s="108">
        <v>0</v>
      </c>
      <c r="R262" s="101">
        <v>0</v>
      </c>
      <c r="S262" s="101">
        <f t="shared" si="12"/>
        <v>0</v>
      </c>
      <c r="T262" s="101">
        <v>0</v>
      </c>
      <c r="U262" s="110">
        <v>0</v>
      </c>
    </row>
    <row r="263" spans="1:21" s="39" customFormat="1" thickTop="1" thickBot="1" x14ac:dyDescent="0.3">
      <c r="A263" s="98">
        <v>2017</v>
      </c>
      <c r="B263" s="98" t="s">
        <v>147</v>
      </c>
      <c r="C263" s="99" t="s">
        <v>155</v>
      </c>
      <c r="D263" s="98" t="s">
        <v>42</v>
      </c>
      <c r="E263" s="98" t="s">
        <v>150</v>
      </c>
      <c r="F263" s="100">
        <v>0</v>
      </c>
      <c r="G263" s="100">
        <v>0</v>
      </c>
      <c r="H263" s="100">
        <v>0</v>
      </c>
      <c r="I263" s="100">
        <v>0</v>
      </c>
      <c r="J263" s="100">
        <v>0</v>
      </c>
      <c r="K263" s="100">
        <v>0</v>
      </c>
      <c r="L263" s="100">
        <v>0</v>
      </c>
      <c r="M263" s="100">
        <v>0</v>
      </c>
      <c r="N263" s="100">
        <v>0</v>
      </c>
      <c r="O263" s="100">
        <f t="shared" si="11"/>
        <v>0</v>
      </c>
      <c r="P263" s="101">
        <v>0</v>
      </c>
      <c r="Q263" s="108">
        <v>0</v>
      </c>
      <c r="R263" s="101">
        <v>0</v>
      </c>
      <c r="S263" s="101">
        <f t="shared" si="12"/>
        <v>0</v>
      </c>
      <c r="T263" s="101">
        <v>0</v>
      </c>
      <c r="U263" s="110">
        <v>0</v>
      </c>
    </row>
    <row r="264" spans="1:21" s="39" customFormat="1" thickTop="1" thickBot="1" x14ac:dyDescent="0.3">
      <c r="A264" s="98">
        <v>2017</v>
      </c>
      <c r="B264" s="98" t="s">
        <v>147</v>
      </c>
      <c r="C264" s="99" t="s">
        <v>156</v>
      </c>
      <c r="D264" s="98" t="s">
        <v>42</v>
      </c>
      <c r="E264" s="98" t="s">
        <v>151</v>
      </c>
      <c r="F264" s="100">
        <v>0</v>
      </c>
      <c r="G264" s="100">
        <v>0</v>
      </c>
      <c r="H264" s="100">
        <v>0</v>
      </c>
      <c r="I264" s="100">
        <v>0</v>
      </c>
      <c r="J264" s="100">
        <v>0</v>
      </c>
      <c r="K264" s="100">
        <v>0</v>
      </c>
      <c r="L264" s="100">
        <v>0</v>
      </c>
      <c r="M264" s="100">
        <v>0</v>
      </c>
      <c r="N264" s="100">
        <v>0</v>
      </c>
      <c r="O264" s="100">
        <f t="shared" ref="O264:O265" si="13">SUM(F264:N264)</f>
        <v>0</v>
      </c>
      <c r="P264" s="101">
        <v>0</v>
      </c>
      <c r="Q264" s="108">
        <v>0</v>
      </c>
      <c r="R264" s="101">
        <v>0</v>
      </c>
      <c r="S264" s="101">
        <f t="shared" si="12"/>
        <v>0</v>
      </c>
      <c r="T264" s="101">
        <v>0</v>
      </c>
      <c r="U264" s="110">
        <v>0</v>
      </c>
    </row>
    <row r="265" spans="1:21" s="39" customFormat="1" thickTop="1" thickBot="1" x14ac:dyDescent="0.3">
      <c r="A265" s="98">
        <v>2017</v>
      </c>
      <c r="B265" s="98" t="s">
        <v>147</v>
      </c>
      <c r="C265" s="99" t="s">
        <v>157</v>
      </c>
      <c r="D265" s="98" t="s">
        <v>42</v>
      </c>
      <c r="E265" s="98" t="s">
        <v>152</v>
      </c>
      <c r="F265" s="100">
        <v>0</v>
      </c>
      <c r="G265" s="100">
        <v>0</v>
      </c>
      <c r="H265" s="100">
        <v>0</v>
      </c>
      <c r="I265" s="100">
        <v>0</v>
      </c>
      <c r="J265" s="100">
        <v>0</v>
      </c>
      <c r="K265" s="100">
        <v>0</v>
      </c>
      <c r="L265" s="100">
        <v>0</v>
      </c>
      <c r="M265" s="100">
        <v>0</v>
      </c>
      <c r="N265" s="100">
        <v>0</v>
      </c>
      <c r="O265" s="100">
        <f t="shared" si="13"/>
        <v>0</v>
      </c>
      <c r="P265" s="101">
        <v>0</v>
      </c>
      <c r="Q265" s="108">
        <v>0</v>
      </c>
      <c r="R265" s="101">
        <v>0</v>
      </c>
      <c r="S265" s="101">
        <f t="shared" si="12"/>
        <v>0</v>
      </c>
      <c r="T265" s="101">
        <v>0</v>
      </c>
      <c r="U265" s="110">
        <v>0</v>
      </c>
    </row>
    <row r="266" spans="1:21" s="39" customFormat="1" ht="15.75" thickTop="1" x14ac:dyDescent="0.25">
      <c r="A266" s="111"/>
      <c r="B266" s="112"/>
      <c r="C266" s="113"/>
      <c r="D266" s="111"/>
      <c r="E266" s="111"/>
      <c r="Q266" s="106"/>
      <c r="R266" s="106"/>
      <c r="S266" s="106"/>
      <c r="U266" s="114"/>
    </row>
    <row r="267" spans="1:21" s="39" customFormat="1" ht="15" x14ac:dyDescent="0.25">
      <c r="A267" s="111"/>
      <c r="B267" s="112"/>
      <c r="C267" s="113"/>
      <c r="D267" s="111"/>
      <c r="E267" s="111"/>
      <c r="Q267" s="106"/>
      <c r="R267" s="106"/>
      <c r="S267" s="106"/>
      <c r="U267" s="114"/>
    </row>
    <row r="268" spans="1:21" s="39" customFormat="1" ht="15" x14ac:dyDescent="0.25">
      <c r="A268" s="111"/>
      <c r="B268" s="112"/>
      <c r="C268" s="113"/>
      <c r="D268" s="111"/>
      <c r="E268" s="111"/>
      <c r="P268" s="116"/>
      <c r="Q268" s="106"/>
      <c r="R268" s="106"/>
      <c r="S268" s="106"/>
      <c r="U268" s="114"/>
    </row>
    <row r="269" spans="1:21" s="39" customFormat="1" ht="15" x14ac:dyDescent="0.25">
      <c r="A269" s="111"/>
      <c r="B269" s="112"/>
      <c r="C269" s="113"/>
      <c r="D269" s="111"/>
      <c r="E269" s="111"/>
      <c r="Q269" s="106"/>
      <c r="R269" s="106"/>
      <c r="S269" s="106"/>
      <c r="U269" s="114"/>
    </row>
    <row r="270" spans="1:21" s="39" customFormat="1" ht="15.75" thickBot="1" x14ac:dyDescent="0.3">
      <c r="Q270" s="106"/>
      <c r="R270" s="106"/>
      <c r="S270" s="106"/>
    </row>
    <row r="271" spans="1:21" s="39" customFormat="1" ht="31.5" thickTop="1" thickBot="1" x14ac:dyDescent="0.3">
      <c r="A271" s="94" t="s">
        <v>65</v>
      </c>
      <c r="B271" s="94" t="s">
        <v>66</v>
      </c>
      <c r="C271" s="96" t="s">
        <v>67</v>
      </c>
      <c r="D271" s="96" t="s">
        <v>68</v>
      </c>
      <c r="E271" s="96" t="s">
        <v>69</v>
      </c>
      <c r="F271" s="94" t="s">
        <v>70</v>
      </c>
      <c r="G271" s="94" t="s">
        <v>71</v>
      </c>
      <c r="H271" s="94" t="s">
        <v>72</v>
      </c>
      <c r="I271" s="94" t="s">
        <v>73</v>
      </c>
      <c r="J271" s="94" t="s">
        <v>74</v>
      </c>
      <c r="K271" s="94" t="s">
        <v>75</v>
      </c>
      <c r="L271" s="94" t="s">
        <v>76</v>
      </c>
      <c r="M271" s="94" t="s">
        <v>77</v>
      </c>
      <c r="N271" s="94" t="s">
        <v>78</v>
      </c>
      <c r="O271" s="94" t="s">
        <v>79</v>
      </c>
      <c r="P271" s="94" t="s">
        <v>80</v>
      </c>
      <c r="Q271" s="95" t="s">
        <v>122</v>
      </c>
      <c r="R271" s="95" t="s">
        <v>123</v>
      </c>
      <c r="S271" s="95" t="s">
        <v>140</v>
      </c>
      <c r="T271" s="95" t="s">
        <v>141</v>
      </c>
      <c r="U271" s="95" t="s">
        <v>146</v>
      </c>
    </row>
    <row r="272" spans="1:21" s="39" customFormat="1" thickTop="1" thickBot="1" x14ac:dyDescent="0.3">
      <c r="A272" s="98">
        <v>2017</v>
      </c>
      <c r="B272" s="102" t="s">
        <v>131</v>
      </c>
      <c r="C272" s="99" t="s">
        <v>8</v>
      </c>
      <c r="D272" s="98" t="s">
        <v>9</v>
      </c>
      <c r="E272" s="98" t="s">
        <v>10</v>
      </c>
      <c r="F272" s="103">
        <f>+F68+F90+F112+F134+F156+F178+F200+F222+F244</f>
        <v>476498</v>
      </c>
      <c r="G272" s="103">
        <f t="shared" ref="G272:N272" si="14">+G68+G90+G112+G134+G156+G178+G200+G222+G244</f>
        <v>0</v>
      </c>
      <c r="H272" s="103">
        <f t="shared" si="14"/>
        <v>169307</v>
      </c>
      <c r="I272" s="103">
        <f t="shared" si="14"/>
        <v>0</v>
      </c>
      <c r="J272" s="103">
        <f t="shared" si="14"/>
        <v>14889</v>
      </c>
      <c r="K272" s="103">
        <f t="shared" si="14"/>
        <v>7687</v>
      </c>
      <c r="L272" s="103">
        <f t="shared" si="14"/>
        <v>52248</v>
      </c>
      <c r="M272" s="103">
        <f t="shared" si="14"/>
        <v>0</v>
      </c>
      <c r="N272" s="103">
        <f t="shared" si="14"/>
        <v>0</v>
      </c>
      <c r="O272" s="103">
        <f>+O68+O90+O112+O134+O156+O178+O200+O222+O244</f>
        <v>720629</v>
      </c>
      <c r="P272" s="103">
        <f t="shared" ref="P272:U287" si="15">+P2+P24+P46+P68+P90+P112+P134+P156+P178+P200+P222+P244</f>
        <v>9818887710</v>
      </c>
      <c r="Q272" s="103">
        <f t="shared" si="15"/>
        <v>2254089053.7400002</v>
      </c>
      <c r="R272" s="103">
        <f t="shared" si="15"/>
        <v>303582022</v>
      </c>
      <c r="S272" s="103">
        <f t="shared" si="15"/>
        <v>6752264435.5600014</v>
      </c>
      <c r="T272" s="103">
        <f t="shared" si="15"/>
        <v>0</v>
      </c>
      <c r="U272" s="103">
        <f t="shared" si="15"/>
        <v>508952198.69999999</v>
      </c>
    </row>
    <row r="273" spans="1:21" s="39" customFormat="1" thickTop="1" thickBot="1" x14ac:dyDescent="0.3">
      <c r="A273" s="98">
        <v>2017</v>
      </c>
      <c r="B273" s="102" t="s">
        <v>131</v>
      </c>
      <c r="C273" s="99" t="s">
        <v>11</v>
      </c>
      <c r="D273" s="98" t="s">
        <v>12</v>
      </c>
      <c r="E273" s="98" t="s">
        <v>13</v>
      </c>
      <c r="F273" s="103">
        <f t="shared" ref="F273:O273" si="16">+F69+F91+F113+F135+F157+F179+F201+F223+F245</f>
        <v>212312</v>
      </c>
      <c r="G273" s="103">
        <f t="shared" si="16"/>
        <v>6386</v>
      </c>
      <c r="H273" s="103">
        <f t="shared" si="16"/>
        <v>157031</v>
      </c>
      <c r="I273" s="103">
        <f t="shared" si="16"/>
        <v>39</v>
      </c>
      <c r="J273" s="103">
        <f t="shared" si="16"/>
        <v>34884</v>
      </c>
      <c r="K273" s="103">
        <f t="shared" si="16"/>
        <v>27836</v>
      </c>
      <c r="L273" s="103">
        <f t="shared" si="16"/>
        <v>49358</v>
      </c>
      <c r="M273" s="103">
        <f t="shared" si="16"/>
        <v>0</v>
      </c>
      <c r="N273" s="103">
        <f t="shared" si="16"/>
        <v>0</v>
      </c>
      <c r="O273" s="103">
        <f t="shared" si="16"/>
        <v>487846</v>
      </c>
      <c r="P273" s="103">
        <f t="shared" si="15"/>
        <v>10313097950</v>
      </c>
      <c r="Q273" s="103">
        <f t="shared" si="15"/>
        <v>2388907816.96</v>
      </c>
      <c r="R273" s="103">
        <f t="shared" si="15"/>
        <v>211234184</v>
      </c>
      <c r="S273" s="103">
        <f t="shared" si="15"/>
        <v>7173562936.1900015</v>
      </c>
      <c r="T273" s="103">
        <f t="shared" si="15"/>
        <v>0</v>
      </c>
      <c r="U273" s="103">
        <f t="shared" si="15"/>
        <v>539393012.85000002</v>
      </c>
    </row>
    <row r="274" spans="1:21" s="39" customFormat="1" thickTop="1" thickBot="1" x14ac:dyDescent="0.3">
      <c r="A274" s="98">
        <v>2017</v>
      </c>
      <c r="B274" s="102" t="s">
        <v>131</v>
      </c>
      <c r="C274" s="99" t="s">
        <v>14</v>
      </c>
      <c r="D274" s="98" t="s">
        <v>4</v>
      </c>
      <c r="E274" s="98" t="s">
        <v>15</v>
      </c>
      <c r="F274" s="103">
        <f t="shared" ref="F274:O274" si="17">+F70+F92+F114+F136+F158+F180+F202+F224+F246</f>
        <v>435748</v>
      </c>
      <c r="G274" s="103">
        <f t="shared" si="17"/>
        <v>0</v>
      </c>
      <c r="H274" s="103">
        <f t="shared" si="17"/>
        <v>411302</v>
      </c>
      <c r="I274" s="103">
        <f t="shared" si="17"/>
        <v>0</v>
      </c>
      <c r="J274" s="103">
        <f t="shared" si="17"/>
        <v>100348</v>
      </c>
      <c r="K274" s="103">
        <f t="shared" si="17"/>
        <v>71907</v>
      </c>
      <c r="L274" s="103">
        <f t="shared" si="17"/>
        <v>223475</v>
      </c>
      <c r="M274" s="103">
        <f t="shared" si="17"/>
        <v>0</v>
      </c>
      <c r="N274" s="103">
        <f t="shared" si="17"/>
        <v>0</v>
      </c>
      <c r="O274" s="103">
        <f t="shared" si="17"/>
        <v>1242780</v>
      </c>
      <c r="P274" s="103">
        <f t="shared" si="15"/>
        <v>23109488750</v>
      </c>
      <c r="Q274" s="103">
        <f t="shared" si="15"/>
        <v>5342395693.6800003</v>
      </c>
      <c r="R274" s="103">
        <f t="shared" si="15"/>
        <v>521470508</v>
      </c>
      <c r="S274" s="103">
        <f t="shared" si="15"/>
        <v>16039359632.440001</v>
      </c>
      <c r="T274" s="103">
        <f t="shared" si="15"/>
        <v>0</v>
      </c>
      <c r="U274" s="103">
        <f t="shared" si="15"/>
        <v>1206262915.8799999</v>
      </c>
    </row>
    <row r="275" spans="1:21" s="39" customFormat="1" thickTop="1" thickBot="1" x14ac:dyDescent="0.3">
      <c r="A275" s="98">
        <v>2017</v>
      </c>
      <c r="B275" s="102" t="s">
        <v>131</v>
      </c>
      <c r="C275" s="99" t="s">
        <v>81</v>
      </c>
      <c r="D275" s="98" t="s">
        <v>18</v>
      </c>
      <c r="E275" s="98" t="s">
        <v>19</v>
      </c>
      <c r="F275" s="103">
        <f t="shared" ref="F275:O275" si="18">+F71+F93+F115+F137+F159+F181+F203+F225+F247</f>
        <v>154719</v>
      </c>
      <c r="G275" s="103">
        <f t="shared" si="18"/>
        <v>0</v>
      </c>
      <c r="H275" s="103">
        <f t="shared" si="18"/>
        <v>22006</v>
      </c>
      <c r="I275" s="103">
        <f t="shared" si="18"/>
        <v>0</v>
      </c>
      <c r="J275" s="103">
        <f t="shared" si="18"/>
        <v>60187</v>
      </c>
      <c r="K275" s="103">
        <f t="shared" si="18"/>
        <v>52720</v>
      </c>
      <c r="L275" s="103">
        <f t="shared" si="18"/>
        <v>33603</v>
      </c>
      <c r="M275" s="103">
        <f t="shared" si="18"/>
        <v>11962</v>
      </c>
      <c r="N275" s="103">
        <f t="shared" si="18"/>
        <v>36826</v>
      </c>
      <c r="O275" s="103">
        <f t="shared" si="18"/>
        <v>372023</v>
      </c>
      <c r="P275" s="103">
        <f t="shared" si="15"/>
        <v>10760315330</v>
      </c>
      <c r="Q275" s="103">
        <f t="shared" si="15"/>
        <v>2514995746.9000001</v>
      </c>
      <c r="R275" s="103">
        <f t="shared" si="15"/>
        <v>149213060</v>
      </c>
      <c r="S275" s="103">
        <f t="shared" si="15"/>
        <v>7528244036.4699993</v>
      </c>
      <c r="T275" s="103">
        <f t="shared" si="15"/>
        <v>0</v>
      </c>
      <c r="U275" s="103">
        <f t="shared" si="15"/>
        <v>567862486.63</v>
      </c>
    </row>
    <row r="276" spans="1:21" s="39" customFormat="1" thickTop="1" thickBot="1" x14ac:dyDescent="0.3">
      <c r="A276" s="98">
        <v>2017</v>
      </c>
      <c r="B276" s="102" t="s">
        <v>131</v>
      </c>
      <c r="C276" s="99" t="s">
        <v>82</v>
      </c>
      <c r="D276" s="98" t="s">
        <v>9</v>
      </c>
      <c r="E276" s="98" t="s">
        <v>25</v>
      </c>
      <c r="F276" s="103">
        <f t="shared" ref="F276:O276" si="19">+F72+F94+F116+F138+F160+F182+F204+F226+F248</f>
        <v>231267</v>
      </c>
      <c r="G276" s="103">
        <f t="shared" si="19"/>
        <v>82596</v>
      </c>
      <c r="H276" s="103">
        <f t="shared" si="19"/>
        <v>101876</v>
      </c>
      <c r="I276" s="103">
        <f t="shared" si="19"/>
        <v>41418</v>
      </c>
      <c r="J276" s="103">
        <f t="shared" si="19"/>
        <v>7486</v>
      </c>
      <c r="K276" s="103">
        <f t="shared" si="19"/>
        <v>10913</v>
      </c>
      <c r="L276" s="103">
        <f t="shared" si="19"/>
        <v>27287</v>
      </c>
      <c r="M276" s="103">
        <f t="shared" si="19"/>
        <v>0</v>
      </c>
      <c r="N276" s="103">
        <f t="shared" si="19"/>
        <v>0</v>
      </c>
      <c r="O276" s="103">
        <f t="shared" si="19"/>
        <v>502843</v>
      </c>
      <c r="P276" s="103">
        <f t="shared" si="15"/>
        <v>5871035400</v>
      </c>
      <c r="Q276" s="103">
        <f t="shared" si="15"/>
        <v>1338441933.4100001</v>
      </c>
      <c r="R276" s="103">
        <f t="shared" si="15"/>
        <v>217161258</v>
      </c>
      <c r="S276" s="103">
        <f t="shared" si="15"/>
        <v>4013224554.5799999</v>
      </c>
      <c r="T276" s="103">
        <f t="shared" si="15"/>
        <v>0</v>
      </c>
      <c r="U276" s="103">
        <f t="shared" si="15"/>
        <v>302207654.00999999</v>
      </c>
    </row>
    <row r="277" spans="1:21" s="39" customFormat="1" thickTop="1" thickBot="1" x14ac:dyDescent="0.3">
      <c r="A277" s="98">
        <v>2017</v>
      </c>
      <c r="B277" s="102" t="s">
        <v>131</v>
      </c>
      <c r="C277" s="99" t="s">
        <v>20</v>
      </c>
      <c r="D277" s="98" t="s">
        <v>26</v>
      </c>
      <c r="E277" s="98" t="s">
        <v>27</v>
      </c>
      <c r="F277" s="103">
        <f t="shared" ref="F277:O277" si="20">+F73+F95+F117+F139+F161+F183+F205+F227+F249</f>
        <v>306277</v>
      </c>
      <c r="G277" s="103">
        <f t="shared" si="20"/>
        <v>0</v>
      </c>
      <c r="H277" s="103">
        <f t="shared" si="20"/>
        <v>245755</v>
      </c>
      <c r="I277" s="103">
        <f t="shared" si="20"/>
        <v>0</v>
      </c>
      <c r="J277" s="103">
        <f t="shared" si="20"/>
        <v>25749</v>
      </c>
      <c r="K277" s="103">
        <f t="shared" si="20"/>
        <v>24395</v>
      </c>
      <c r="L277" s="103">
        <f t="shared" si="20"/>
        <v>56982</v>
      </c>
      <c r="M277" s="103">
        <f t="shared" si="20"/>
        <v>0</v>
      </c>
      <c r="N277" s="103">
        <f t="shared" si="20"/>
        <v>0</v>
      </c>
      <c r="O277" s="103">
        <f t="shared" si="20"/>
        <v>659158</v>
      </c>
      <c r="P277" s="103">
        <f t="shared" si="15"/>
        <v>10003767700</v>
      </c>
      <c r="Q277" s="103">
        <f t="shared" si="15"/>
        <v>2304906964.2599998</v>
      </c>
      <c r="R277" s="103">
        <f t="shared" si="15"/>
        <v>276894078</v>
      </c>
      <c r="S277" s="103">
        <f t="shared" si="15"/>
        <v>6901540250.75</v>
      </c>
      <c r="T277" s="103">
        <f t="shared" si="15"/>
        <v>0</v>
      </c>
      <c r="U277" s="103">
        <f t="shared" si="15"/>
        <v>520426406.99000001</v>
      </c>
    </row>
    <row r="278" spans="1:21" s="39" customFormat="1" thickTop="1" thickBot="1" x14ac:dyDescent="0.3">
      <c r="A278" s="98">
        <v>2017</v>
      </c>
      <c r="B278" s="102" t="s">
        <v>131</v>
      </c>
      <c r="C278" s="99" t="s">
        <v>83</v>
      </c>
      <c r="D278" s="98" t="s">
        <v>6</v>
      </c>
      <c r="E278" s="98" t="s">
        <v>37</v>
      </c>
      <c r="F278" s="103">
        <f t="shared" ref="F278:O278" si="21">+F74+F96+F118+F140+F162+F184+F206+F228+F250</f>
        <v>297516</v>
      </c>
      <c r="G278" s="103">
        <f t="shared" si="21"/>
        <v>4404</v>
      </c>
      <c r="H278" s="103">
        <f t="shared" si="21"/>
        <v>241308</v>
      </c>
      <c r="I278" s="103">
        <f t="shared" si="21"/>
        <v>13921</v>
      </c>
      <c r="J278" s="103">
        <f t="shared" si="21"/>
        <v>43373</v>
      </c>
      <c r="K278" s="103">
        <f t="shared" si="21"/>
        <v>39750</v>
      </c>
      <c r="L278" s="103">
        <f t="shared" si="21"/>
        <v>102037</v>
      </c>
      <c r="M278" s="103">
        <f t="shared" si="21"/>
        <v>0</v>
      </c>
      <c r="N278" s="103">
        <f t="shared" si="21"/>
        <v>0</v>
      </c>
      <c r="O278" s="103">
        <f t="shared" si="21"/>
        <v>742309</v>
      </c>
      <c r="P278" s="103">
        <f t="shared" si="15"/>
        <v>12819572050</v>
      </c>
      <c r="Q278" s="103">
        <f t="shared" si="15"/>
        <v>2957919043.3300004</v>
      </c>
      <c r="R278" s="103">
        <f t="shared" si="15"/>
        <v>317979326</v>
      </c>
      <c r="S278" s="103">
        <f t="shared" si="15"/>
        <v>8875803261.7099991</v>
      </c>
      <c r="T278" s="103">
        <f t="shared" si="15"/>
        <v>0</v>
      </c>
      <c r="U278" s="103">
        <f t="shared" si="15"/>
        <v>667870418.96000004</v>
      </c>
    </row>
    <row r="279" spans="1:21" s="39" customFormat="1" thickTop="1" thickBot="1" x14ac:dyDescent="0.3">
      <c r="A279" s="98">
        <v>2017</v>
      </c>
      <c r="B279" s="102" t="s">
        <v>131</v>
      </c>
      <c r="C279" s="99" t="s">
        <v>24</v>
      </c>
      <c r="D279" s="98" t="s">
        <v>42</v>
      </c>
      <c r="E279" s="98" t="s">
        <v>47</v>
      </c>
      <c r="F279" s="103">
        <f t="shared" ref="F279:O279" si="22">+F75+F97+F119+F141+F163+F185+F207+F229+F251</f>
        <v>288229</v>
      </c>
      <c r="G279" s="103">
        <f t="shared" si="22"/>
        <v>0</v>
      </c>
      <c r="H279" s="103">
        <f t="shared" si="22"/>
        <v>182579</v>
      </c>
      <c r="I279" s="103">
        <f t="shared" si="22"/>
        <v>0</v>
      </c>
      <c r="J279" s="103">
        <f t="shared" si="22"/>
        <v>19781</v>
      </c>
      <c r="K279" s="103">
        <f t="shared" si="22"/>
        <v>13862</v>
      </c>
      <c r="L279" s="103">
        <f t="shared" si="22"/>
        <v>91602</v>
      </c>
      <c r="M279" s="103">
        <f t="shared" si="22"/>
        <v>0</v>
      </c>
      <c r="N279" s="103">
        <f t="shared" si="22"/>
        <v>0</v>
      </c>
      <c r="O279" s="103">
        <f t="shared" si="22"/>
        <v>596053</v>
      </c>
      <c r="P279" s="103">
        <f t="shared" si="15"/>
        <v>9956621550</v>
      </c>
      <c r="Q279" s="103">
        <f t="shared" si="15"/>
        <v>2298133240.3499999</v>
      </c>
      <c r="R279" s="103">
        <f t="shared" si="15"/>
        <v>253143024</v>
      </c>
      <c r="S279" s="103">
        <f t="shared" si="15"/>
        <v>6886448322.0799999</v>
      </c>
      <c r="T279" s="103">
        <f t="shared" si="15"/>
        <v>0</v>
      </c>
      <c r="U279" s="103">
        <f t="shared" si="15"/>
        <v>518896963.57000005</v>
      </c>
    </row>
    <row r="280" spans="1:21" s="39" customFormat="1" thickTop="1" thickBot="1" x14ac:dyDescent="0.3">
      <c r="A280" s="98">
        <v>2017</v>
      </c>
      <c r="B280" s="102" t="s">
        <v>131</v>
      </c>
      <c r="C280" s="99" t="s">
        <v>84</v>
      </c>
      <c r="D280" s="98" t="s">
        <v>48</v>
      </c>
      <c r="E280" s="98" t="s">
        <v>49</v>
      </c>
      <c r="F280" s="103">
        <f t="shared" ref="F280:O280" si="23">+F76+F98+F120+F142+F164+F186+F208+F230+F252</f>
        <v>150365</v>
      </c>
      <c r="G280" s="103">
        <f t="shared" si="23"/>
        <v>0</v>
      </c>
      <c r="H280" s="103">
        <f t="shared" si="23"/>
        <v>57491</v>
      </c>
      <c r="I280" s="103">
        <f t="shared" si="23"/>
        <v>0</v>
      </c>
      <c r="J280" s="103">
        <f t="shared" si="23"/>
        <v>9781</v>
      </c>
      <c r="K280" s="103">
        <f t="shared" si="23"/>
        <v>10042</v>
      </c>
      <c r="L280" s="103">
        <f t="shared" si="23"/>
        <v>19632</v>
      </c>
      <c r="M280" s="103">
        <f t="shared" si="23"/>
        <v>0</v>
      </c>
      <c r="N280" s="103">
        <f t="shared" si="23"/>
        <v>0</v>
      </c>
      <c r="O280" s="103">
        <f t="shared" si="23"/>
        <v>247311</v>
      </c>
      <c r="P280" s="103">
        <f t="shared" si="15"/>
        <v>3621380900</v>
      </c>
      <c r="Q280" s="103">
        <f t="shared" si="15"/>
        <v>828793135.25000012</v>
      </c>
      <c r="R280" s="103">
        <f t="shared" si="15"/>
        <v>102815604</v>
      </c>
      <c r="S280" s="103">
        <f t="shared" si="15"/>
        <v>2502638432.5099998</v>
      </c>
      <c r="T280" s="103">
        <f t="shared" si="15"/>
        <v>0</v>
      </c>
      <c r="U280" s="103">
        <f t="shared" si="15"/>
        <v>187133728.24000001</v>
      </c>
    </row>
    <row r="281" spans="1:21" s="39" customFormat="1" thickTop="1" thickBot="1" x14ac:dyDescent="0.3">
      <c r="A281" s="98">
        <v>2017</v>
      </c>
      <c r="B281" s="102" t="s">
        <v>131</v>
      </c>
      <c r="C281" s="99" t="s">
        <v>85</v>
      </c>
      <c r="D281" s="98" t="s">
        <v>9</v>
      </c>
      <c r="E281" s="98" t="s">
        <v>52</v>
      </c>
      <c r="F281" s="103">
        <f t="shared" ref="F281:O281" si="24">+F77+F99+F121+F143+F165+F187+F209+F231+F253</f>
        <v>650251</v>
      </c>
      <c r="G281" s="103">
        <f t="shared" si="24"/>
        <v>0</v>
      </c>
      <c r="H281" s="103">
        <f t="shared" si="24"/>
        <v>131656</v>
      </c>
      <c r="I281" s="103">
        <f t="shared" si="24"/>
        <v>0</v>
      </c>
      <c r="J281" s="103">
        <f t="shared" si="24"/>
        <v>9646</v>
      </c>
      <c r="K281" s="103">
        <f t="shared" si="24"/>
        <v>1348</v>
      </c>
      <c r="L281" s="103">
        <f t="shared" si="24"/>
        <v>1919</v>
      </c>
      <c r="M281" s="103">
        <f t="shared" si="24"/>
        <v>0</v>
      </c>
      <c r="N281" s="103">
        <f t="shared" si="24"/>
        <v>0</v>
      </c>
      <c r="O281" s="103">
        <f t="shared" si="24"/>
        <v>794820</v>
      </c>
      <c r="P281" s="103">
        <f t="shared" si="15"/>
        <v>8653076200</v>
      </c>
      <c r="Q281" s="103">
        <f t="shared" si="15"/>
        <v>1975262500.6000001</v>
      </c>
      <c r="R281" s="103">
        <f t="shared" si="15"/>
        <v>317762874</v>
      </c>
      <c r="S281" s="103">
        <f t="shared" si="15"/>
        <v>5914055051.1800003</v>
      </c>
      <c r="T281" s="103">
        <f t="shared" si="15"/>
        <v>0</v>
      </c>
      <c r="U281" s="103">
        <f t="shared" si="15"/>
        <v>445995774.22000003</v>
      </c>
    </row>
    <row r="282" spans="1:21" s="39" customFormat="1" thickTop="1" thickBot="1" x14ac:dyDescent="0.3">
      <c r="A282" s="98">
        <v>2017</v>
      </c>
      <c r="B282" s="102" t="s">
        <v>131</v>
      </c>
      <c r="C282" s="99" t="s">
        <v>86</v>
      </c>
      <c r="D282" s="98" t="s">
        <v>53</v>
      </c>
      <c r="E282" s="98" t="s">
        <v>54</v>
      </c>
      <c r="F282" s="103">
        <f t="shared" ref="F282:O282" si="25">+F78+F100+F122+F144+F166+F188+F210+F232+F254</f>
        <v>134953</v>
      </c>
      <c r="G282" s="103">
        <f t="shared" si="25"/>
        <v>0</v>
      </c>
      <c r="H282" s="103">
        <f t="shared" si="25"/>
        <v>64397</v>
      </c>
      <c r="I282" s="103">
        <f t="shared" si="25"/>
        <v>0</v>
      </c>
      <c r="J282" s="103">
        <f t="shared" si="25"/>
        <v>6796</v>
      </c>
      <c r="K282" s="103">
        <f t="shared" si="25"/>
        <v>4572</v>
      </c>
      <c r="L282" s="103">
        <f t="shared" si="25"/>
        <v>10227</v>
      </c>
      <c r="M282" s="103">
        <f t="shared" si="25"/>
        <v>0</v>
      </c>
      <c r="N282" s="103">
        <f t="shared" si="25"/>
        <v>0</v>
      </c>
      <c r="O282" s="103">
        <f t="shared" si="25"/>
        <v>220945</v>
      </c>
      <c r="P282" s="103">
        <f t="shared" si="15"/>
        <v>2923635350</v>
      </c>
      <c r="Q282" s="103">
        <f t="shared" si="15"/>
        <v>670474458.69000006</v>
      </c>
      <c r="R282" s="103">
        <f t="shared" si="15"/>
        <v>92840832</v>
      </c>
      <c r="S282" s="103">
        <f t="shared" si="15"/>
        <v>2008933205.5600002</v>
      </c>
      <c r="T282" s="103">
        <f t="shared" si="15"/>
        <v>0</v>
      </c>
      <c r="U282" s="103">
        <f t="shared" si="15"/>
        <v>151386853.74999997</v>
      </c>
    </row>
    <row r="283" spans="1:21" s="39" customFormat="1" thickTop="1" thickBot="1" x14ac:dyDescent="0.3">
      <c r="A283" s="98">
        <v>2017</v>
      </c>
      <c r="B283" s="102" t="s">
        <v>131</v>
      </c>
      <c r="C283" s="99" t="s">
        <v>87</v>
      </c>
      <c r="D283" s="98" t="s">
        <v>6</v>
      </c>
      <c r="E283" s="98" t="s">
        <v>61</v>
      </c>
      <c r="F283" s="103">
        <f t="shared" ref="F283:O283" si="26">+F79+F101+F123+F145+F167+F189+F211+F233+F255</f>
        <v>229656</v>
      </c>
      <c r="G283" s="103">
        <f t="shared" si="26"/>
        <v>5350</v>
      </c>
      <c r="H283" s="103">
        <f t="shared" si="26"/>
        <v>188096</v>
      </c>
      <c r="I283" s="103">
        <f t="shared" si="26"/>
        <v>0</v>
      </c>
      <c r="J283" s="103">
        <f t="shared" si="26"/>
        <v>35874</v>
      </c>
      <c r="K283" s="103">
        <f t="shared" si="26"/>
        <v>39714</v>
      </c>
      <c r="L283" s="103">
        <f t="shared" si="26"/>
        <v>102988</v>
      </c>
      <c r="M283" s="103">
        <f t="shared" si="26"/>
        <v>0</v>
      </c>
      <c r="N283" s="103">
        <f t="shared" si="26"/>
        <v>0</v>
      </c>
      <c r="O283" s="103">
        <f t="shared" si="26"/>
        <v>601678</v>
      </c>
      <c r="P283" s="103">
        <f t="shared" si="15"/>
        <v>11178654700</v>
      </c>
      <c r="Q283" s="103">
        <f t="shared" si="15"/>
        <v>2585603961.4499998</v>
      </c>
      <c r="R283" s="103">
        <f t="shared" si="15"/>
        <v>260095922</v>
      </c>
      <c r="S283" s="103">
        <f t="shared" si="15"/>
        <v>7749149656.3400002</v>
      </c>
      <c r="T283" s="103">
        <f t="shared" si="15"/>
        <v>0</v>
      </c>
      <c r="U283" s="103">
        <f t="shared" si="15"/>
        <v>583805160.21000004</v>
      </c>
    </row>
    <row r="284" spans="1:21" s="39" customFormat="1" thickTop="1" thickBot="1" x14ac:dyDescent="0.3">
      <c r="A284" s="98">
        <v>2017</v>
      </c>
      <c r="B284" s="102" t="s">
        <v>131</v>
      </c>
      <c r="C284" s="99" t="s">
        <v>88</v>
      </c>
      <c r="D284" s="98" t="s">
        <v>48</v>
      </c>
      <c r="E284" s="98" t="s">
        <v>62</v>
      </c>
      <c r="F284" s="103">
        <f t="shared" ref="F284:O284" si="27">+F80+F102+F124+F146+F168+F190+F212+F234+F256</f>
        <v>96535</v>
      </c>
      <c r="G284" s="103">
        <f t="shared" si="27"/>
        <v>19106</v>
      </c>
      <c r="H284" s="103">
        <f t="shared" si="27"/>
        <v>36374</v>
      </c>
      <c r="I284" s="103">
        <f t="shared" si="27"/>
        <v>0</v>
      </c>
      <c r="J284" s="103">
        <f t="shared" si="27"/>
        <v>10423</v>
      </c>
      <c r="K284" s="103">
        <f t="shared" si="27"/>
        <v>6260</v>
      </c>
      <c r="L284" s="103">
        <f t="shared" si="27"/>
        <v>11412</v>
      </c>
      <c r="M284" s="103">
        <f t="shared" si="27"/>
        <v>0</v>
      </c>
      <c r="N284" s="103">
        <f t="shared" si="27"/>
        <v>0</v>
      </c>
      <c r="O284" s="103">
        <f t="shared" si="27"/>
        <v>180110</v>
      </c>
      <c r="P284" s="103">
        <f t="shared" si="15"/>
        <v>2422030400</v>
      </c>
      <c r="Q284" s="103">
        <f t="shared" si="15"/>
        <v>547785138.54999995</v>
      </c>
      <c r="R284" s="103">
        <f t="shared" si="15"/>
        <v>74642434</v>
      </c>
      <c r="S284" s="103">
        <f t="shared" si="15"/>
        <v>1675918073.1900001</v>
      </c>
      <c r="T284" s="103">
        <f t="shared" si="15"/>
        <v>0</v>
      </c>
      <c r="U284" s="103">
        <f t="shared" si="15"/>
        <v>123684754.26000001</v>
      </c>
    </row>
    <row r="285" spans="1:21" s="39" customFormat="1" thickTop="1" thickBot="1" x14ac:dyDescent="0.3">
      <c r="A285" s="98">
        <v>2017</v>
      </c>
      <c r="B285" s="102" t="s">
        <v>131</v>
      </c>
      <c r="C285" s="99" t="s">
        <v>33</v>
      </c>
      <c r="D285" s="98" t="s">
        <v>137</v>
      </c>
      <c r="E285" s="98" t="s">
        <v>139</v>
      </c>
      <c r="F285" s="103">
        <f t="shared" ref="F285:O285" si="28">+F81+F103+F125+F147+F169+F191+F213+F235+F257</f>
        <v>250956</v>
      </c>
      <c r="G285" s="103">
        <f t="shared" si="28"/>
        <v>0</v>
      </c>
      <c r="H285" s="103">
        <f t="shared" si="28"/>
        <v>191756</v>
      </c>
      <c r="I285" s="103">
        <f t="shared" si="28"/>
        <v>0</v>
      </c>
      <c r="J285" s="103">
        <f t="shared" si="28"/>
        <v>0</v>
      </c>
      <c r="K285" s="103">
        <f t="shared" si="28"/>
        <v>0</v>
      </c>
      <c r="L285" s="103">
        <f t="shared" si="28"/>
        <v>0</v>
      </c>
      <c r="M285" s="103">
        <f t="shared" si="28"/>
        <v>0</v>
      </c>
      <c r="N285" s="103">
        <f t="shared" si="28"/>
        <v>0</v>
      </c>
      <c r="O285" s="103">
        <f t="shared" si="28"/>
        <v>442712</v>
      </c>
      <c r="P285" s="103">
        <f t="shared" si="15"/>
        <v>6102888250</v>
      </c>
      <c r="Q285" s="103">
        <f t="shared" si="15"/>
        <v>1401582818.3700001</v>
      </c>
      <c r="R285" s="103">
        <f t="shared" si="15"/>
        <v>186791052</v>
      </c>
      <c r="S285" s="103">
        <f t="shared" si="15"/>
        <v>4198050105.1299996</v>
      </c>
      <c r="T285" s="103">
        <f t="shared" si="15"/>
        <v>0</v>
      </c>
      <c r="U285" s="103">
        <f t="shared" si="15"/>
        <v>316464274.5</v>
      </c>
    </row>
    <row r="286" spans="1:21" s="39" customFormat="1" thickTop="1" thickBot="1" x14ac:dyDescent="0.3">
      <c r="A286" s="98">
        <v>2017</v>
      </c>
      <c r="B286" s="102" t="s">
        <v>131</v>
      </c>
      <c r="C286" s="99" t="s">
        <v>35</v>
      </c>
      <c r="D286" s="98" t="s">
        <v>137</v>
      </c>
      <c r="E286" s="98" t="s">
        <v>138</v>
      </c>
      <c r="F286" s="103">
        <f t="shared" ref="F286:O286" si="29">+F82+F104+F126+F148+F170+F192+F214+F236+F258</f>
        <v>0</v>
      </c>
      <c r="G286" s="103">
        <f t="shared" si="29"/>
        <v>0</v>
      </c>
      <c r="H286" s="103">
        <f t="shared" si="29"/>
        <v>0</v>
      </c>
      <c r="I286" s="103">
        <f t="shared" si="29"/>
        <v>0</v>
      </c>
      <c r="J286" s="103">
        <f t="shared" si="29"/>
        <v>21923</v>
      </c>
      <c r="K286" s="103">
        <f t="shared" si="29"/>
        <v>22068</v>
      </c>
      <c r="L286" s="103">
        <f t="shared" si="29"/>
        <v>53384</v>
      </c>
      <c r="M286" s="103">
        <f t="shared" si="29"/>
        <v>0</v>
      </c>
      <c r="N286" s="103">
        <f t="shared" si="29"/>
        <v>0</v>
      </c>
      <c r="O286" s="103">
        <f t="shared" si="29"/>
        <v>97375</v>
      </c>
      <c r="P286" s="103">
        <f t="shared" si="15"/>
        <v>3789998550</v>
      </c>
      <c r="Q286" s="103">
        <f t="shared" si="15"/>
        <v>888458182.8900001</v>
      </c>
      <c r="R286" s="103">
        <f t="shared" si="15"/>
        <v>39883270</v>
      </c>
      <c r="S286" s="103">
        <f t="shared" si="15"/>
        <v>2661051559.8600001</v>
      </c>
      <c r="T286" s="103">
        <f t="shared" si="15"/>
        <v>0</v>
      </c>
      <c r="U286" s="103">
        <f t="shared" si="15"/>
        <v>200605537.24999997</v>
      </c>
    </row>
    <row r="287" spans="1:21" s="39" customFormat="1" thickTop="1" thickBot="1" x14ac:dyDescent="0.3">
      <c r="A287" s="98">
        <v>2017</v>
      </c>
      <c r="B287" s="102" t="s">
        <v>131</v>
      </c>
      <c r="C287" s="99" t="s">
        <v>89</v>
      </c>
      <c r="D287" s="98" t="s">
        <v>42</v>
      </c>
      <c r="E287" s="98" t="s">
        <v>143</v>
      </c>
      <c r="F287" s="103">
        <f t="shared" ref="F287:O287" si="30">+F83+F105+F127+F149+F171+F193+F215+F237+F259</f>
        <v>470039</v>
      </c>
      <c r="G287" s="103">
        <f t="shared" si="30"/>
        <v>53707</v>
      </c>
      <c r="H287" s="103">
        <f t="shared" si="30"/>
        <v>230502</v>
      </c>
      <c r="I287" s="103">
        <f t="shared" si="30"/>
        <v>42700</v>
      </c>
      <c r="J287" s="103">
        <f t="shared" si="30"/>
        <v>21575</v>
      </c>
      <c r="K287" s="103">
        <f t="shared" si="30"/>
        <v>14533</v>
      </c>
      <c r="L287" s="103">
        <f t="shared" si="30"/>
        <v>91779</v>
      </c>
      <c r="M287" s="103">
        <f t="shared" si="30"/>
        <v>0</v>
      </c>
      <c r="N287" s="103">
        <f t="shared" si="30"/>
        <v>0</v>
      </c>
      <c r="O287" s="103">
        <f t="shared" si="30"/>
        <v>924835</v>
      </c>
      <c r="P287" s="103">
        <f t="shared" si="15"/>
        <v>12707328550</v>
      </c>
      <c r="Q287" s="103">
        <f t="shared" si="15"/>
        <v>2916539390.23</v>
      </c>
      <c r="R287" s="103">
        <f t="shared" si="15"/>
        <v>392579096</v>
      </c>
      <c r="S287" s="103">
        <f t="shared" si="15"/>
        <v>1937648265.0699999</v>
      </c>
      <c r="T287" s="103">
        <f t="shared" si="15"/>
        <v>6802034517.8900003</v>
      </c>
      <c r="U287" s="103">
        <f t="shared" ref="U287" si="31">+U17+U39+U61+U83+U105+U127+U149+U171+U193+U215+U237+U259</f>
        <v>658527280.80999994</v>
      </c>
    </row>
    <row r="288" spans="1:21" s="39" customFormat="1" thickTop="1" thickBot="1" x14ac:dyDescent="0.3">
      <c r="A288" s="98">
        <v>2017</v>
      </c>
      <c r="B288" s="102" t="s">
        <v>131</v>
      </c>
      <c r="C288" s="99" t="s">
        <v>38</v>
      </c>
      <c r="D288" s="98" t="s">
        <v>42</v>
      </c>
      <c r="E288" s="98" t="s">
        <v>142</v>
      </c>
      <c r="F288" s="103">
        <f t="shared" ref="F288:O288" si="32">+F84+F106+F128+F150+F172+F194+F216+F238+F260</f>
        <v>1166739</v>
      </c>
      <c r="G288" s="103">
        <f t="shared" si="32"/>
        <v>148558</v>
      </c>
      <c r="H288" s="103">
        <f t="shared" si="32"/>
        <v>235375</v>
      </c>
      <c r="I288" s="103">
        <f t="shared" si="32"/>
        <v>38109</v>
      </c>
      <c r="J288" s="103">
        <f t="shared" si="32"/>
        <v>19013</v>
      </c>
      <c r="K288" s="103">
        <f t="shared" si="32"/>
        <v>8600</v>
      </c>
      <c r="L288" s="103">
        <f t="shared" si="32"/>
        <v>23512</v>
      </c>
      <c r="M288" s="103">
        <f t="shared" si="32"/>
        <v>0</v>
      </c>
      <c r="N288" s="103">
        <f t="shared" si="32"/>
        <v>0</v>
      </c>
      <c r="O288" s="103">
        <f t="shared" si="32"/>
        <v>1639906</v>
      </c>
      <c r="P288" s="103">
        <f t="shared" ref="P288:U288" si="33">+P18+P40+P62+P84+P106+P128+P150+P172+P194+P216+P238+P260</f>
        <v>16831693650</v>
      </c>
      <c r="Q288" s="103">
        <f t="shared" si="33"/>
        <v>3822783180.5799994</v>
      </c>
      <c r="R288" s="103">
        <f t="shared" si="33"/>
        <v>685502090</v>
      </c>
      <c r="S288" s="103">
        <f t="shared" si="33"/>
        <v>2316049607.6400003</v>
      </c>
      <c r="T288" s="103">
        <f t="shared" si="33"/>
        <v>9144210130.1299992</v>
      </c>
      <c r="U288" s="103">
        <f t="shared" si="33"/>
        <v>863148641.64999998</v>
      </c>
    </row>
    <row r="289" spans="1:21" s="39" customFormat="1" thickTop="1" thickBot="1" x14ac:dyDescent="0.3">
      <c r="A289" s="98">
        <v>2017</v>
      </c>
      <c r="B289" s="102" t="s">
        <v>131</v>
      </c>
      <c r="C289" s="99" t="s">
        <v>153</v>
      </c>
      <c r="D289" s="98" t="s">
        <v>12</v>
      </c>
      <c r="E289" s="98" t="s">
        <v>148</v>
      </c>
      <c r="F289" s="103">
        <f t="shared" ref="F289:O289" si="34">+F85+F107+F129+F151+F173+F195+F217+F239+F261</f>
        <v>536772</v>
      </c>
      <c r="G289" s="103">
        <f t="shared" si="34"/>
        <v>0</v>
      </c>
      <c r="H289" s="103">
        <f t="shared" si="34"/>
        <v>198306</v>
      </c>
      <c r="I289" s="103">
        <f t="shared" si="34"/>
        <v>0</v>
      </c>
      <c r="J289" s="103">
        <f t="shared" si="34"/>
        <v>33687</v>
      </c>
      <c r="K289" s="103">
        <f t="shared" si="34"/>
        <v>18641</v>
      </c>
      <c r="L289" s="103">
        <f t="shared" si="34"/>
        <v>38446</v>
      </c>
      <c r="M289" s="103">
        <f t="shared" si="34"/>
        <v>0</v>
      </c>
      <c r="N289" s="103">
        <f t="shared" si="34"/>
        <v>0</v>
      </c>
      <c r="O289" s="103">
        <f t="shared" si="34"/>
        <v>825852</v>
      </c>
      <c r="P289" s="103">
        <f t="shared" ref="P289:U293" si="35">+P19+P41+P63+P85+P107+P129+P151+P173+P195+P217+P239+P261</f>
        <v>8140561500</v>
      </c>
      <c r="Q289" s="103">
        <f t="shared" si="35"/>
        <v>1561341829</v>
      </c>
      <c r="R289" s="103">
        <f t="shared" si="35"/>
        <v>203159592</v>
      </c>
      <c r="S289" s="103">
        <f t="shared" si="35"/>
        <v>6376060079</v>
      </c>
      <c r="T289" s="103">
        <f t="shared" si="35"/>
        <v>0</v>
      </c>
      <c r="U289" s="103">
        <f t="shared" si="35"/>
        <v>0</v>
      </c>
    </row>
    <row r="290" spans="1:21" s="39" customFormat="1" thickTop="1" thickBot="1" x14ac:dyDescent="0.3">
      <c r="A290" s="98">
        <v>2017</v>
      </c>
      <c r="B290" s="102" t="s">
        <v>131</v>
      </c>
      <c r="C290" s="99" t="s">
        <v>154</v>
      </c>
      <c r="D290" s="98" t="s">
        <v>9</v>
      </c>
      <c r="E290" s="98" t="s">
        <v>149</v>
      </c>
      <c r="F290" s="103">
        <f t="shared" ref="F290:O290" si="36">+F86+F108+F130+F152+F174+F196+F218+F240+F262</f>
        <v>166858</v>
      </c>
      <c r="G290" s="103">
        <f t="shared" si="36"/>
        <v>1541</v>
      </c>
      <c r="H290" s="103">
        <f t="shared" si="36"/>
        <v>84016</v>
      </c>
      <c r="I290" s="103">
        <f t="shared" si="36"/>
        <v>0</v>
      </c>
      <c r="J290" s="103">
        <f t="shared" si="36"/>
        <v>6394</v>
      </c>
      <c r="K290" s="103">
        <f t="shared" si="36"/>
        <v>7847</v>
      </c>
      <c r="L290" s="103">
        <f t="shared" si="36"/>
        <v>16046</v>
      </c>
      <c r="M290" s="103">
        <f t="shared" si="36"/>
        <v>0</v>
      </c>
      <c r="N290" s="103">
        <f t="shared" si="36"/>
        <v>0</v>
      </c>
      <c r="O290" s="103">
        <f t="shared" si="36"/>
        <v>282702</v>
      </c>
      <c r="P290" s="103">
        <f t="shared" si="35"/>
        <v>2814596600</v>
      </c>
      <c r="Q290" s="103">
        <f t="shared" si="35"/>
        <v>539889264</v>
      </c>
      <c r="R290" s="103">
        <f t="shared" si="35"/>
        <v>69544692</v>
      </c>
      <c r="S290" s="103">
        <f t="shared" si="35"/>
        <v>2205162644</v>
      </c>
      <c r="T290" s="103">
        <f t="shared" si="35"/>
        <v>0</v>
      </c>
      <c r="U290" s="103">
        <f t="shared" si="35"/>
        <v>0</v>
      </c>
    </row>
    <row r="291" spans="1:21" s="39" customFormat="1" thickTop="1" thickBot="1" x14ac:dyDescent="0.3">
      <c r="A291" s="98">
        <v>2017</v>
      </c>
      <c r="B291" s="102" t="s">
        <v>131</v>
      </c>
      <c r="C291" s="99" t="s">
        <v>155</v>
      </c>
      <c r="D291" s="98" t="s">
        <v>42</v>
      </c>
      <c r="E291" s="98" t="s">
        <v>150</v>
      </c>
      <c r="F291" s="103">
        <f t="shared" ref="F291:O291" si="37">+F87+F109+F131+F153+F175+F197+F219+F241+F263</f>
        <v>154911</v>
      </c>
      <c r="G291" s="103">
        <f t="shared" si="37"/>
        <v>17969</v>
      </c>
      <c r="H291" s="103">
        <f t="shared" si="37"/>
        <v>97333</v>
      </c>
      <c r="I291" s="103">
        <f t="shared" si="37"/>
        <v>154</v>
      </c>
      <c r="J291" s="103">
        <f t="shared" si="37"/>
        <v>9452</v>
      </c>
      <c r="K291" s="103">
        <f t="shared" si="37"/>
        <v>10109</v>
      </c>
      <c r="L291" s="103">
        <f t="shared" si="37"/>
        <v>36479</v>
      </c>
      <c r="M291" s="103">
        <f t="shared" si="37"/>
        <v>0</v>
      </c>
      <c r="N291" s="103">
        <f t="shared" si="37"/>
        <v>0</v>
      </c>
      <c r="O291" s="103">
        <f t="shared" si="37"/>
        <v>326407</v>
      </c>
      <c r="P291" s="103">
        <f t="shared" si="35"/>
        <v>3604799250</v>
      </c>
      <c r="Q291" s="103">
        <f t="shared" si="35"/>
        <v>693332580</v>
      </c>
      <c r="R291" s="103">
        <f t="shared" si="35"/>
        <v>80296122</v>
      </c>
      <c r="S291" s="103">
        <f t="shared" si="35"/>
        <v>2831170548</v>
      </c>
      <c r="T291" s="103">
        <f t="shared" si="35"/>
        <v>0</v>
      </c>
      <c r="U291" s="103">
        <f t="shared" si="35"/>
        <v>0</v>
      </c>
    </row>
    <row r="292" spans="1:21" s="39" customFormat="1" thickTop="1" thickBot="1" x14ac:dyDescent="0.3">
      <c r="A292" s="98">
        <v>2017</v>
      </c>
      <c r="B292" s="102" t="s">
        <v>131</v>
      </c>
      <c r="C292" s="99" t="s">
        <v>156</v>
      </c>
      <c r="D292" s="98" t="s">
        <v>42</v>
      </c>
      <c r="E292" s="98" t="s">
        <v>151</v>
      </c>
      <c r="F292" s="103">
        <f t="shared" ref="F292:O292" si="38">+F88+F110+F132+F154+F176+F198+F220+F242+F264</f>
        <v>206007</v>
      </c>
      <c r="G292" s="103">
        <f t="shared" si="38"/>
        <v>0</v>
      </c>
      <c r="H292" s="103">
        <f t="shared" si="38"/>
        <v>120966</v>
      </c>
      <c r="I292" s="103">
        <f t="shared" si="38"/>
        <v>0</v>
      </c>
      <c r="J292" s="103">
        <f t="shared" si="38"/>
        <v>10350</v>
      </c>
      <c r="K292" s="103">
        <f t="shared" si="38"/>
        <v>10362</v>
      </c>
      <c r="L292" s="103">
        <f t="shared" si="38"/>
        <v>37186</v>
      </c>
      <c r="M292" s="103">
        <f t="shared" si="38"/>
        <v>0</v>
      </c>
      <c r="N292" s="103">
        <f t="shared" si="38"/>
        <v>0</v>
      </c>
      <c r="O292" s="103">
        <f t="shared" si="38"/>
        <v>384871</v>
      </c>
      <c r="P292" s="103">
        <f t="shared" si="35"/>
        <v>4223442650</v>
      </c>
      <c r="Q292" s="103">
        <f t="shared" si="35"/>
        <v>812192926</v>
      </c>
      <c r="R292" s="103">
        <f t="shared" si="35"/>
        <v>94678266</v>
      </c>
      <c r="S292" s="103">
        <f t="shared" si="35"/>
        <v>3316571458</v>
      </c>
      <c r="T292" s="103">
        <f t="shared" si="35"/>
        <v>0</v>
      </c>
      <c r="U292" s="103">
        <f t="shared" si="35"/>
        <v>0</v>
      </c>
    </row>
    <row r="293" spans="1:21" s="39" customFormat="1" thickTop="1" thickBot="1" x14ac:dyDescent="0.3">
      <c r="A293" s="98">
        <v>2017</v>
      </c>
      <c r="B293" s="102" t="s">
        <v>131</v>
      </c>
      <c r="C293" s="99" t="s">
        <v>157</v>
      </c>
      <c r="D293" s="98" t="s">
        <v>42</v>
      </c>
      <c r="E293" s="98" t="s">
        <v>152</v>
      </c>
      <c r="F293" s="103">
        <f t="shared" ref="F293:O293" si="39">+F89+F111+F133+F155+F177+F199+F221+F243+F265</f>
        <v>219609</v>
      </c>
      <c r="G293" s="103">
        <f t="shared" si="39"/>
        <v>0</v>
      </c>
      <c r="H293" s="103">
        <f t="shared" si="39"/>
        <v>132660</v>
      </c>
      <c r="I293" s="103">
        <f t="shared" si="39"/>
        <v>0</v>
      </c>
      <c r="J293" s="103">
        <f t="shared" si="39"/>
        <v>25858</v>
      </c>
      <c r="K293" s="103">
        <f t="shared" si="39"/>
        <v>11959</v>
      </c>
      <c r="L293" s="103">
        <f t="shared" si="39"/>
        <v>37294</v>
      </c>
      <c r="M293" s="103">
        <f t="shared" si="39"/>
        <v>0</v>
      </c>
      <c r="N293" s="103">
        <f t="shared" si="39"/>
        <v>0</v>
      </c>
      <c r="O293" s="103">
        <f t="shared" si="39"/>
        <v>427380</v>
      </c>
      <c r="P293" s="103">
        <f t="shared" si="35"/>
        <v>4800979500</v>
      </c>
      <c r="Q293" s="103">
        <f t="shared" si="35"/>
        <v>923688449</v>
      </c>
      <c r="R293" s="103">
        <f t="shared" si="35"/>
        <v>105135480</v>
      </c>
      <c r="S293" s="103">
        <f t="shared" si="35"/>
        <v>3772155571</v>
      </c>
      <c r="T293" s="103">
        <f t="shared" si="35"/>
        <v>0</v>
      </c>
      <c r="U293" s="103">
        <f t="shared" si="35"/>
        <v>0</v>
      </c>
    </row>
    <row r="294" spans="1:21" s="39" customFormat="1" ht="15.75" thickTop="1" x14ac:dyDescent="0.25">
      <c r="Q294" s="106"/>
      <c r="R294" s="106"/>
      <c r="S294" s="106"/>
    </row>
    <row r="295" spans="1:21" s="39" customFormat="1" ht="15" x14ac:dyDescent="0.25">
      <c r="Q295" s="106"/>
      <c r="R295" s="106"/>
      <c r="S295" s="106"/>
    </row>
    <row r="296" spans="1:21" s="39" customFormat="1" ht="15" x14ac:dyDescent="0.25">
      <c r="Q296" s="106"/>
      <c r="R296" s="106"/>
      <c r="S296" s="106"/>
    </row>
    <row r="297" spans="1:21" s="39" customFormat="1" ht="15" x14ac:dyDescent="0.25">
      <c r="Q297" s="106"/>
      <c r="R297" s="106"/>
      <c r="S297" s="106"/>
    </row>
    <row r="298" spans="1:21" s="39" customFormat="1" ht="15" x14ac:dyDescent="0.25">
      <c r="Q298" s="106"/>
      <c r="R298" s="106"/>
      <c r="S298" s="106"/>
    </row>
    <row r="299" spans="1:21" s="39" customFormat="1" ht="15" x14ac:dyDescent="0.25">
      <c r="Q299" s="106"/>
      <c r="R299" s="106"/>
      <c r="S299" s="106"/>
    </row>
    <row r="300" spans="1:21" s="39" customFormat="1" ht="15" x14ac:dyDescent="0.25">
      <c r="Q300" s="106"/>
      <c r="R300" s="106"/>
      <c r="S300" s="106"/>
    </row>
    <row r="301" spans="1:21" s="39" customFormat="1" ht="15" x14ac:dyDescent="0.25">
      <c r="Q301" s="106"/>
      <c r="R301" s="106"/>
      <c r="S301" s="106"/>
    </row>
    <row r="302" spans="1:21" s="39" customFormat="1" ht="15" x14ac:dyDescent="0.25">
      <c r="Q302" s="106"/>
      <c r="R302" s="106"/>
      <c r="S302" s="106"/>
    </row>
    <row r="303" spans="1:21" s="39" customFormat="1" ht="15" x14ac:dyDescent="0.25">
      <c r="Q303" s="106"/>
      <c r="R303" s="106"/>
      <c r="S303" s="106"/>
    </row>
    <row r="304" spans="1:21" s="39" customFormat="1" ht="15" x14ac:dyDescent="0.25">
      <c r="Q304" s="106"/>
      <c r="R304" s="106"/>
      <c r="S304" s="106"/>
    </row>
    <row r="305" spans="17:19" s="39" customFormat="1" ht="15" x14ac:dyDescent="0.25">
      <c r="Q305" s="106"/>
      <c r="R305" s="106"/>
      <c r="S305" s="106"/>
    </row>
    <row r="306" spans="17:19" s="39" customFormat="1" ht="15" x14ac:dyDescent="0.25">
      <c r="Q306" s="106"/>
      <c r="R306" s="106"/>
      <c r="S306" s="106"/>
    </row>
    <row r="307" spans="17:19" s="39" customFormat="1" ht="15" x14ac:dyDescent="0.25">
      <c r="Q307" s="106"/>
      <c r="R307" s="106"/>
      <c r="S307" s="106"/>
    </row>
    <row r="308" spans="17:19" s="39" customFormat="1" ht="15" x14ac:dyDescent="0.25">
      <c r="Q308" s="106"/>
      <c r="R308" s="106"/>
      <c r="S308" s="106"/>
    </row>
    <row r="309" spans="17:19" s="39" customFormat="1" ht="15" x14ac:dyDescent="0.25">
      <c r="Q309" s="106"/>
      <c r="R309" s="106"/>
      <c r="S309" s="106"/>
    </row>
    <row r="310" spans="17:19" s="39" customFormat="1" ht="15" x14ac:dyDescent="0.25">
      <c r="Q310" s="106"/>
      <c r="R310" s="106"/>
      <c r="S310" s="106"/>
    </row>
    <row r="311" spans="17:19" s="39" customFormat="1" ht="15" x14ac:dyDescent="0.25">
      <c r="Q311" s="106"/>
      <c r="R311" s="106"/>
      <c r="S311" s="106"/>
    </row>
    <row r="312" spans="17:19" s="39" customFormat="1" ht="15" x14ac:dyDescent="0.25">
      <c r="Q312" s="106"/>
      <c r="R312" s="106"/>
      <c r="S312" s="106"/>
    </row>
    <row r="313" spans="17:19" s="39" customFormat="1" ht="15" x14ac:dyDescent="0.25">
      <c r="Q313" s="106"/>
      <c r="R313" s="106"/>
      <c r="S313" s="106"/>
    </row>
    <row r="314" spans="17:19" s="39" customFormat="1" ht="15" x14ac:dyDescent="0.25">
      <c r="Q314" s="106"/>
      <c r="R314" s="106"/>
      <c r="S314" s="106"/>
    </row>
    <row r="315" spans="17:19" s="39" customFormat="1" ht="15" x14ac:dyDescent="0.25">
      <c r="Q315" s="106"/>
      <c r="R315" s="106"/>
      <c r="S315" s="106"/>
    </row>
    <row r="316" spans="17:19" s="39" customFormat="1" ht="15" x14ac:dyDescent="0.25">
      <c r="Q316" s="106"/>
      <c r="R316" s="106"/>
      <c r="S316" s="106"/>
    </row>
    <row r="317" spans="17:19" s="39" customFormat="1" ht="15" x14ac:dyDescent="0.25">
      <c r="Q317" s="106"/>
      <c r="R317" s="106"/>
      <c r="S317" s="106"/>
    </row>
    <row r="318" spans="17:19" s="39" customFormat="1" ht="15" x14ac:dyDescent="0.25">
      <c r="Q318" s="106"/>
      <c r="R318" s="106"/>
      <c r="S318" s="106"/>
    </row>
    <row r="319" spans="17:19" s="39" customFormat="1" ht="15" x14ac:dyDescent="0.25">
      <c r="Q319" s="106"/>
      <c r="R319" s="106"/>
      <c r="S319" s="106"/>
    </row>
    <row r="320" spans="17:19" s="39" customFormat="1" ht="15" x14ac:dyDescent="0.25">
      <c r="Q320" s="106"/>
      <c r="R320" s="106"/>
      <c r="S320" s="106"/>
    </row>
    <row r="321" spans="17:19" s="39" customFormat="1" ht="15" x14ac:dyDescent="0.25">
      <c r="Q321" s="106"/>
      <c r="R321" s="106"/>
      <c r="S321" s="106"/>
    </row>
    <row r="322" spans="17:19" s="39" customFormat="1" ht="15" x14ac:dyDescent="0.25">
      <c r="Q322" s="106"/>
      <c r="R322" s="106"/>
      <c r="S322" s="106"/>
    </row>
    <row r="323" spans="17:19" s="39" customFormat="1" ht="15" x14ac:dyDescent="0.25">
      <c r="Q323" s="106"/>
      <c r="R323" s="106"/>
      <c r="S323" s="106"/>
    </row>
    <row r="324" spans="17:19" s="39" customFormat="1" ht="15" x14ac:dyDescent="0.25">
      <c r="Q324" s="106"/>
      <c r="R324" s="106"/>
      <c r="S324" s="106"/>
    </row>
    <row r="325" spans="17:19" s="39" customFormat="1" ht="15" x14ac:dyDescent="0.25">
      <c r="Q325" s="106"/>
      <c r="R325" s="106"/>
      <c r="S325" s="106"/>
    </row>
    <row r="326" spans="17:19" s="39" customFormat="1" ht="15" x14ac:dyDescent="0.25">
      <c r="Q326" s="106"/>
      <c r="R326" s="106"/>
      <c r="S326" s="106"/>
    </row>
    <row r="327" spans="17:19" s="39" customFormat="1" ht="15" x14ac:dyDescent="0.25">
      <c r="Q327" s="106"/>
      <c r="R327" s="106"/>
      <c r="S327" s="106"/>
    </row>
    <row r="328" spans="17:19" s="39" customFormat="1" ht="15" x14ac:dyDescent="0.25">
      <c r="Q328" s="106"/>
      <c r="R328" s="106"/>
      <c r="S328" s="106"/>
    </row>
    <row r="329" spans="17:19" s="39" customFormat="1" ht="15" x14ac:dyDescent="0.25">
      <c r="Q329" s="106"/>
      <c r="R329" s="106"/>
      <c r="S329" s="106"/>
    </row>
    <row r="330" spans="17:19" s="39" customFormat="1" ht="15" x14ac:dyDescent="0.25">
      <c r="Q330" s="106"/>
      <c r="R330" s="106"/>
      <c r="S330" s="106"/>
    </row>
    <row r="331" spans="17:19" s="39" customFormat="1" ht="15" x14ac:dyDescent="0.25">
      <c r="Q331" s="106"/>
      <c r="R331" s="106"/>
      <c r="S331" s="106"/>
    </row>
    <row r="332" spans="17:19" s="39" customFormat="1" ht="15" x14ac:dyDescent="0.25">
      <c r="Q332" s="106"/>
      <c r="R332" s="106"/>
      <c r="S332" s="106"/>
    </row>
    <row r="333" spans="17:19" s="39" customFormat="1" ht="15" x14ac:dyDescent="0.25">
      <c r="Q333" s="106"/>
      <c r="R333" s="106"/>
      <c r="S333" s="106"/>
    </row>
    <row r="334" spans="17:19" s="39" customFormat="1" ht="15" x14ac:dyDescent="0.25">
      <c r="Q334" s="106"/>
      <c r="R334" s="106"/>
      <c r="S334" s="106"/>
    </row>
    <row r="335" spans="17:19" s="39" customFormat="1" ht="15" x14ac:dyDescent="0.25">
      <c r="Q335" s="106"/>
      <c r="R335" s="106"/>
      <c r="S335" s="106"/>
    </row>
    <row r="336" spans="17:19" s="39" customFormat="1" ht="15" x14ac:dyDescent="0.25">
      <c r="Q336" s="106"/>
      <c r="R336" s="106"/>
      <c r="S336" s="106"/>
    </row>
    <row r="337" spans="17:19" s="39" customFormat="1" ht="15" x14ac:dyDescent="0.25">
      <c r="Q337" s="106"/>
      <c r="R337" s="106"/>
      <c r="S337" s="106"/>
    </row>
    <row r="338" spans="17:19" s="39" customFormat="1" ht="15" x14ac:dyDescent="0.25">
      <c r="Q338" s="106"/>
      <c r="R338" s="106"/>
      <c r="S338" s="106"/>
    </row>
    <row r="339" spans="17:19" s="39" customFormat="1" ht="15" x14ac:dyDescent="0.25">
      <c r="Q339" s="106"/>
      <c r="R339" s="106"/>
      <c r="S339" s="106"/>
    </row>
    <row r="340" spans="17:19" s="39" customFormat="1" ht="15" x14ac:dyDescent="0.25">
      <c r="Q340" s="106"/>
      <c r="R340" s="106"/>
      <c r="S340" s="106"/>
    </row>
    <row r="341" spans="17:19" s="39" customFormat="1" ht="15" x14ac:dyDescent="0.25">
      <c r="Q341" s="106"/>
      <c r="R341" s="106"/>
      <c r="S341" s="106"/>
    </row>
    <row r="342" spans="17:19" s="39" customFormat="1" ht="15" x14ac:dyDescent="0.25">
      <c r="Q342" s="106"/>
      <c r="R342" s="106"/>
      <c r="S342" s="106"/>
    </row>
    <row r="343" spans="17:19" s="39" customFormat="1" ht="15" x14ac:dyDescent="0.25">
      <c r="Q343" s="106"/>
      <c r="R343" s="106"/>
      <c r="S343" s="106"/>
    </row>
    <row r="344" spans="17:19" s="39" customFormat="1" ht="15" x14ac:dyDescent="0.25">
      <c r="Q344" s="106"/>
      <c r="R344" s="106"/>
      <c r="S344" s="106"/>
    </row>
    <row r="345" spans="17:19" s="39" customFormat="1" ht="15" x14ac:dyDescent="0.25">
      <c r="Q345" s="106"/>
      <c r="R345" s="106"/>
      <c r="S345" s="106"/>
    </row>
    <row r="346" spans="17:19" s="39" customFormat="1" ht="15" x14ac:dyDescent="0.25">
      <c r="Q346" s="106"/>
      <c r="R346" s="106"/>
      <c r="S346" s="106"/>
    </row>
    <row r="347" spans="17:19" s="39" customFormat="1" ht="15" x14ac:dyDescent="0.25">
      <c r="Q347" s="106"/>
      <c r="R347" s="106"/>
      <c r="S347" s="106"/>
    </row>
    <row r="348" spans="17:19" s="39" customFormat="1" ht="15" x14ac:dyDescent="0.25">
      <c r="Q348" s="106"/>
      <c r="R348" s="106"/>
      <c r="S348" s="106"/>
    </row>
    <row r="349" spans="17:19" s="39" customFormat="1" ht="15" x14ac:dyDescent="0.25">
      <c r="Q349" s="106"/>
      <c r="R349" s="106"/>
      <c r="S349" s="106"/>
    </row>
    <row r="350" spans="17:19" s="39" customFormat="1" ht="15" x14ac:dyDescent="0.25">
      <c r="Q350" s="106"/>
      <c r="R350" s="106"/>
      <c r="S350" s="106"/>
    </row>
    <row r="351" spans="17:19" s="39" customFormat="1" ht="15" x14ac:dyDescent="0.25">
      <c r="Q351" s="106"/>
      <c r="R351" s="106"/>
      <c r="S351" s="106"/>
    </row>
    <row r="352" spans="17:19" s="39" customFormat="1" ht="15" x14ac:dyDescent="0.25">
      <c r="Q352" s="106"/>
      <c r="R352" s="106"/>
      <c r="S352" s="106"/>
    </row>
    <row r="353" spans="17:19" s="39" customFormat="1" ht="15" x14ac:dyDescent="0.25">
      <c r="Q353" s="106"/>
      <c r="R353" s="106"/>
      <c r="S353" s="106"/>
    </row>
    <row r="354" spans="17:19" s="39" customFormat="1" ht="15" x14ac:dyDescent="0.25">
      <c r="Q354" s="106"/>
      <c r="R354" s="106"/>
      <c r="S354" s="106"/>
    </row>
    <row r="355" spans="17:19" s="39" customFormat="1" ht="15" x14ac:dyDescent="0.25">
      <c r="Q355" s="106"/>
      <c r="R355" s="106"/>
      <c r="S355" s="106"/>
    </row>
    <row r="356" spans="17:19" s="39" customFormat="1" ht="15" x14ac:dyDescent="0.25">
      <c r="Q356" s="106"/>
      <c r="R356" s="106"/>
      <c r="S356" s="106"/>
    </row>
    <row r="357" spans="17:19" s="39" customFormat="1" ht="15" x14ac:dyDescent="0.25">
      <c r="Q357" s="106"/>
      <c r="R357" s="106"/>
      <c r="S357" s="106"/>
    </row>
    <row r="358" spans="17:19" s="39" customFormat="1" ht="15" x14ac:dyDescent="0.25">
      <c r="Q358" s="106"/>
      <c r="R358" s="106"/>
      <c r="S358" s="106"/>
    </row>
    <row r="359" spans="17:19" s="39" customFormat="1" ht="15" x14ac:dyDescent="0.25">
      <c r="Q359" s="106"/>
      <c r="R359" s="106"/>
      <c r="S359" s="106"/>
    </row>
    <row r="360" spans="17:19" s="39" customFormat="1" ht="15" x14ac:dyDescent="0.25">
      <c r="Q360" s="106"/>
      <c r="R360" s="106"/>
      <c r="S360" s="106"/>
    </row>
    <row r="361" spans="17:19" s="39" customFormat="1" ht="15" x14ac:dyDescent="0.25">
      <c r="Q361" s="106"/>
      <c r="R361" s="106"/>
      <c r="S361" s="106"/>
    </row>
    <row r="362" spans="17:19" s="39" customFormat="1" ht="15" x14ac:dyDescent="0.25">
      <c r="Q362" s="106"/>
      <c r="R362" s="106"/>
      <c r="S362" s="106"/>
    </row>
    <row r="363" spans="17:19" s="39" customFormat="1" ht="15" x14ac:dyDescent="0.25">
      <c r="Q363" s="106"/>
      <c r="R363" s="106"/>
      <c r="S363" s="106"/>
    </row>
    <row r="364" spans="17:19" s="39" customFormat="1" ht="15" x14ac:dyDescent="0.25">
      <c r="Q364" s="106"/>
      <c r="R364" s="106"/>
      <c r="S364" s="106"/>
    </row>
    <row r="365" spans="17:19" s="39" customFormat="1" ht="15" x14ac:dyDescent="0.25">
      <c r="Q365" s="106"/>
      <c r="R365" s="106"/>
      <c r="S365" s="106"/>
    </row>
    <row r="366" spans="17:19" s="39" customFormat="1" ht="15" x14ac:dyDescent="0.25">
      <c r="Q366" s="106"/>
      <c r="R366" s="106"/>
      <c r="S366" s="106"/>
    </row>
    <row r="367" spans="17:19" s="39" customFormat="1" ht="15" x14ac:dyDescent="0.25">
      <c r="Q367" s="106"/>
      <c r="R367" s="106"/>
      <c r="S367" s="106"/>
    </row>
    <row r="368" spans="17:19" s="39" customFormat="1" ht="15" x14ac:dyDescent="0.25">
      <c r="Q368" s="106"/>
      <c r="R368" s="106"/>
      <c r="S368" s="106"/>
    </row>
    <row r="369" spans="17:19" s="39" customFormat="1" ht="15" x14ac:dyDescent="0.25">
      <c r="Q369" s="106"/>
      <c r="R369" s="106"/>
      <c r="S369" s="106"/>
    </row>
    <row r="370" spans="17:19" s="39" customFormat="1" ht="15" x14ac:dyDescent="0.25">
      <c r="Q370" s="106"/>
      <c r="R370" s="106"/>
      <c r="S370" s="106"/>
    </row>
    <row r="371" spans="17:19" s="39" customFormat="1" ht="15" x14ac:dyDescent="0.25">
      <c r="Q371" s="106"/>
      <c r="R371" s="106"/>
      <c r="S371" s="106"/>
    </row>
    <row r="372" spans="17:19" s="39" customFormat="1" ht="15" x14ac:dyDescent="0.25">
      <c r="Q372" s="106"/>
      <c r="R372" s="106"/>
      <c r="S372" s="106"/>
    </row>
    <row r="373" spans="17:19" s="39" customFormat="1" ht="15" x14ac:dyDescent="0.25">
      <c r="Q373" s="106"/>
      <c r="R373" s="106"/>
      <c r="S373" s="106"/>
    </row>
    <row r="374" spans="17:19" s="39" customFormat="1" ht="15" x14ac:dyDescent="0.25">
      <c r="Q374" s="106"/>
      <c r="R374" s="106"/>
      <c r="S374" s="106"/>
    </row>
    <row r="375" spans="17:19" s="39" customFormat="1" ht="15" x14ac:dyDescent="0.25">
      <c r="Q375" s="106"/>
      <c r="R375" s="106"/>
      <c r="S375" s="106"/>
    </row>
    <row r="376" spans="17:19" s="39" customFormat="1" ht="15" x14ac:dyDescent="0.25">
      <c r="Q376" s="106"/>
      <c r="R376" s="106"/>
      <c r="S376" s="106"/>
    </row>
    <row r="377" spans="17:19" s="39" customFormat="1" ht="15" x14ac:dyDescent="0.25">
      <c r="Q377" s="106"/>
      <c r="R377" s="106"/>
      <c r="S377" s="106"/>
    </row>
    <row r="378" spans="17:19" s="39" customFormat="1" ht="15" x14ac:dyDescent="0.25">
      <c r="Q378" s="106"/>
      <c r="R378" s="106"/>
      <c r="S378" s="106"/>
    </row>
    <row r="379" spans="17:19" s="39" customFormat="1" ht="15" x14ac:dyDescent="0.25">
      <c r="Q379" s="106"/>
      <c r="R379" s="106"/>
      <c r="S379" s="106"/>
    </row>
    <row r="380" spans="17:19" s="39" customFormat="1" ht="15" x14ac:dyDescent="0.25">
      <c r="Q380" s="106"/>
      <c r="R380" s="106"/>
      <c r="S380" s="106"/>
    </row>
    <row r="381" spans="17:19" s="39" customFormat="1" ht="15" x14ac:dyDescent="0.25">
      <c r="Q381" s="106"/>
      <c r="R381" s="106"/>
      <c r="S381" s="106"/>
    </row>
    <row r="382" spans="17:19" s="39" customFormat="1" ht="15" x14ac:dyDescent="0.25">
      <c r="Q382" s="106"/>
      <c r="R382" s="106"/>
      <c r="S382" s="106"/>
    </row>
    <row r="383" spans="17:19" s="39" customFormat="1" ht="15" x14ac:dyDescent="0.25">
      <c r="Q383" s="106"/>
      <c r="R383" s="106"/>
      <c r="S383" s="106"/>
    </row>
    <row r="384" spans="17:19" s="39" customFormat="1" ht="15" x14ac:dyDescent="0.25">
      <c r="Q384" s="106"/>
      <c r="R384" s="106"/>
      <c r="S384" s="106"/>
    </row>
    <row r="385" spans="1:41" s="39" customFormat="1" ht="15" x14ac:dyDescent="0.25">
      <c r="Q385" s="106"/>
      <c r="R385" s="106"/>
      <c r="S385" s="106"/>
    </row>
    <row r="386" spans="1:41" s="39" customFormat="1" ht="15" x14ac:dyDescent="0.25">
      <c r="Q386" s="106"/>
      <c r="R386" s="106"/>
      <c r="S386" s="106"/>
    </row>
    <row r="387" spans="1:41" s="39" customFormat="1" ht="15" x14ac:dyDescent="0.25">
      <c r="Q387" s="106"/>
      <c r="R387" s="106"/>
      <c r="S387" s="106"/>
    </row>
    <row r="388" spans="1:41" s="39" customFormat="1" ht="15" x14ac:dyDescent="0.25">
      <c r="Q388" s="106"/>
      <c r="R388" s="106"/>
      <c r="S388" s="106"/>
    </row>
    <row r="389" spans="1:41" s="104" customFormat="1" ht="15.75" thickBot="1" x14ac:dyDescent="0.3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106"/>
      <c r="R389" s="106"/>
      <c r="S389" s="106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</row>
    <row r="390" spans="1:41" thickTop="1" thickBot="1" x14ac:dyDescent="0.3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106"/>
      <c r="R390" s="106"/>
      <c r="S390" s="106"/>
    </row>
    <row r="391" spans="1:41" thickTop="1" thickBot="1" x14ac:dyDescent="0.3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106"/>
      <c r="R391" s="106"/>
      <c r="S391" s="106"/>
    </row>
    <row r="392" spans="1:41" thickTop="1" thickBot="1" x14ac:dyDescent="0.3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106"/>
      <c r="R392" s="106"/>
      <c r="S392" s="106"/>
    </row>
    <row r="393" spans="1:41" thickTop="1" thickBot="1" x14ac:dyDescent="0.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106"/>
      <c r="R393" s="106"/>
      <c r="S393" s="106"/>
    </row>
    <row r="394" spans="1:41" thickTop="1" thickBot="1" x14ac:dyDescent="0.3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106"/>
      <c r="R394" s="106"/>
      <c r="S394" s="106"/>
    </row>
    <row r="395" spans="1:41" thickTop="1" thickBot="1" x14ac:dyDescent="0.3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106"/>
      <c r="R395" s="106"/>
      <c r="S395" s="106"/>
    </row>
    <row r="396" spans="1:41" thickTop="1" thickBot="1" x14ac:dyDescent="0.3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106"/>
      <c r="R396" s="106"/>
      <c r="S396" s="106"/>
    </row>
    <row r="397" spans="1:41" thickTop="1" thickBot="1" x14ac:dyDescent="0.3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106"/>
      <c r="R397" s="106"/>
      <c r="S397" s="106"/>
    </row>
    <row r="398" spans="1:41" thickTop="1" thickBot="1" x14ac:dyDescent="0.3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106"/>
      <c r="R398" s="106"/>
      <c r="S398" s="106"/>
    </row>
    <row r="399" spans="1:41" thickTop="1" thickBot="1" x14ac:dyDescent="0.3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106"/>
      <c r="R399" s="106"/>
      <c r="S399" s="106"/>
    </row>
    <row r="400" spans="1:41" thickTop="1" thickBot="1" x14ac:dyDescent="0.3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106"/>
      <c r="R400" s="106"/>
      <c r="S400" s="106"/>
    </row>
    <row r="401" spans="1:19" thickTop="1" thickBot="1" x14ac:dyDescent="0.3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106"/>
      <c r="R401" s="106"/>
      <c r="S401" s="106"/>
    </row>
    <row r="402" spans="1:19" thickTop="1" thickBot="1" x14ac:dyDescent="0.3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106"/>
      <c r="R402" s="106"/>
      <c r="S402" s="106"/>
    </row>
    <row r="403" spans="1:19" thickTop="1" thickBot="1" x14ac:dyDescent="0.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106"/>
      <c r="R403" s="106"/>
      <c r="S403" s="106"/>
    </row>
    <row r="404" spans="1:19" thickTop="1" thickBot="1" x14ac:dyDescent="0.3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106"/>
      <c r="R404" s="106"/>
      <c r="S404" s="106"/>
    </row>
    <row r="405" spans="1:19" thickTop="1" thickBot="1" x14ac:dyDescent="0.3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106"/>
      <c r="R405" s="106"/>
      <c r="S405" s="106"/>
    </row>
    <row r="406" spans="1:19" thickTop="1" thickBot="1" x14ac:dyDescent="0.3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106"/>
      <c r="R406" s="106"/>
      <c r="S406" s="106"/>
    </row>
    <row r="407" spans="1:19" thickTop="1" thickBot="1" x14ac:dyDescent="0.3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106"/>
      <c r="R407" s="106"/>
      <c r="S407" s="106"/>
    </row>
    <row r="408" spans="1:19" thickTop="1" thickBot="1" x14ac:dyDescent="0.3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106"/>
      <c r="R408" s="106"/>
      <c r="S408" s="106"/>
    </row>
    <row r="409" spans="1:19" thickTop="1" thickBot="1" x14ac:dyDescent="0.3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106"/>
      <c r="R409" s="106"/>
      <c r="S409" s="106"/>
    </row>
    <row r="410" spans="1:19" thickTop="1" thickBot="1" x14ac:dyDescent="0.3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106"/>
      <c r="R410" s="106"/>
      <c r="S410" s="106"/>
    </row>
    <row r="411" spans="1:19" thickTop="1" thickBot="1" x14ac:dyDescent="0.3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106"/>
      <c r="R411" s="106"/>
      <c r="S411" s="106"/>
    </row>
    <row r="412" spans="1:19" thickTop="1" thickBot="1" x14ac:dyDescent="0.3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106"/>
      <c r="R412" s="106"/>
      <c r="S412" s="106"/>
    </row>
    <row r="413" spans="1:19" thickTop="1" thickBot="1" x14ac:dyDescent="0.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106"/>
      <c r="R413" s="106"/>
      <c r="S413" s="106"/>
    </row>
    <row r="414" spans="1:19" thickTop="1" thickBot="1" x14ac:dyDescent="0.3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106"/>
      <c r="R414" s="106"/>
      <c r="S414" s="106"/>
    </row>
    <row r="415" spans="1:19" thickTop="1" thickBot="1" x14ac:dyDescent="0.3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106"/>
      <c r="R415" s="106"/>
      <c r="S415" s="106"/>
    </row>
    <row r="416" spans="1:19" thickTop="1" thickBot="1" x14ac:dyDescent="0.3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106"/>
      <c r="R416" s="106"/>
      <c r="S416" s="106"/>
    </row>
    <row r="417" spans="1:19" thickTop="1" thickBot="1" x14ac:dyDescent="0.3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106"/>
      <c r="R417" s="106"/>
      <c r="S417" s="106"/>
    </row>
    <row r="418" spans="1:19" thickTop="1" thickBot="1" x14ac:dyDescent="0.3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106"/>
      <c r="R418" s="106"/>
      <c r="S418" s="106"/>
    </row>
    <row r="419" spans="1:19" thickTop="1" thickBot="1" x14ac:dyDescent="0.3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106"/>
      <c r="R419" s="106"/>
      <c r="S419" s="106"/>
    </row>
    <row r="420" spans="1:19" thickTop="1" thickBot="1" x14ac:dyDescent="0.3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106"/>
      <c r="R420" s="106"/>
      <c r="S420" s="106"/>
    </row>
    <row r="421" spans="1:19" thickTop="1" thickBot="1" x14ac:dyDescent="0.3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106"/>
      <c r="R421" s="106"/>
      <c r="S421" s="106"/>
    </row>
    <row r="422" spans="1:19" thickTop="1" thickBot="1" x14ac:dyDescent="0.3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106"/>
      <c r="R422" s="106"/>
      <c r="S422" s="106"/>
    </row>
    <row r="423" spans="1:19" thickTop="1" thickBot="1" x14ac:dyDescent="0.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106"/>
      <c r="R423" s="106"/>
      <c r="S423" s="106"/>
    </row>
    <row r="424" spans="1:19" thickTop="1" thickBot="1" x14ac:dyDescent="0.3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106"/>
      <c r="R424" s="106"/>
      <c r="S424" s="106"/>
    </row>
    <row r="425" spans="1:19" thickTop="1" thickBot="1" x14ac:dyDescent="0.3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106"/>
      <c r="R425" s="106"/>
      <c r="S425" s="106"/>
    </row>
    <row r="426" spans="1:19" thickTop="1" thickBot="1" x14ac:dyDescent="0.3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106"/>
      <c r="R426" s="106"/>
      <c r="S426" s="106"/>
    </row>
    <row r="427" spans="1:19" thickTop="1" thickBot="1" x14ac:dyDescent="0.3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106"/>
      <c r="R427" s="106"/>
      <c r="S427" s="106"/>
    </row>
    <row r="428" spans="1:19" thickTop="1" thickBot="1" x14ac:dyDescent="0.3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106"/>
      <c r="R428" s="106"/>
      <c r="S428" s="106"/>
    </row>
    <row r="429" spans="1:19" thickTop="1" thickBot="1" x14ac:dyDescent="0.3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106"/>
      <c r="R429" s="106"/>
      <c r="S429" s="106"/>
    </row>
    <row r="430" spans="1:19" thickTop="1" thickBot="1" x14ac:dyDescent="0.3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106"/>
      <c r="R430" s="106"/>
      <c r="S430" s="106"/>
    </row>
    <row r="431" spans="1:19" thickTop="1" thickBot="1" x14ac:dyDescent="0.3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106"/>
      <c r="R431" s="106"/>
      <c r="S431" s="106"/>
    </row>
    <row r="432" spans="1:19" thickTop="1" thickBot="1" x14ac:dyDescent="0.3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106"/>
      <c r="R432" s="106"/>
      <c r="S432" s="106"/>
    </row>
    <row r="433" spans="1:19" thickTop="1" thickBot="1" x14ac:dyDescent="0.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106"/>
      <c r="R433" s="106"/>
      <c r="S433" s="106"/>
    </row>
    <row r="434" spans="1:19" thickTop="1" thickBot="1" x14ac:dyDescent="0.3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106"/>
      <c r="R434" s="106"/>
      <c r="S434" s="106"/>
    </row>
    <row r="435" spans="1:19" thickTop="1" thickBot="1" x14ac:dyDescent="0.3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106"/>
      <c r="R435" s="106"/>
      <c r="S435" s="106"/>
    </row>
    <row r="436" spans="1:19" thickTop="1" thickBot="1" x14ac:dyDescent="0.3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106"/>
      <c r="R436" s="106"/>
      <c r="S436" s="106"/>
    </row>
    <row r="437" spans="1:19" thickTop="1" thickBot="1" x14ac:dyDescent="0.3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106"/>
      <c r="R437" s="106"/>
      <c r="S437" s="106"/>
    </row>
    <row r="438" spans="1:19" thickTop="1" thickBot="1" x14ac:dyDescent="0.3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106"/>
      <c r="R438" s="106"/>
      <c r="S438" s="106"/>
    </row>
    <row r="439" spans="1:19" thickTop="1" thickBot="1" x14ac:dyDescent="0.3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106"/>
      <c r="R439" s="106"/>
      <c r="S439" s="106"/>
    </row>
    <row r="440" spans="1:19" thickTop="1" thickBot="1" x14ac:dyDescent="0.3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106"/>
      <c r="R440" s="106"/>
      <c r="S440" s="106"/>
    </row>
    <row r="441" spans="1:19" thickTop="1" thickBot="1" x14ac:dyDescent="0.3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106"/>
      <c r="R441" s="106"/>
      <c r="S441" s="106"/>
    </row>
    <row r="442" spans="1:19" thickTop="1" thickBot="1" x14ac:dyDescent="0.3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106"/>
      <c r="R442" s="106"/>
      <c r="S442" s="106"/>
    </row>
    <row r="443" spans="1:19" thickTop="1" thickBot="1" x14ac:dyDescent="0.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106"/>
      <c r="R443" s="106"/>
      <c r="S443" s="106"/>
    </row>
    <row r="444" spans="1:19" thickTop="1" thickBot="1" x14ac:dyDescent="0.3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106"/>
      <c r="R444" s="106"/>
      <c r="S444" s="106"/>
    </row>
    <row r="445" spans="1:19" thickTop="1" thickBot="1" x14ac:dyDescent="0.3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106"/>
      <c r="R445" s="106"/>
      <c r="S445" s="106"/>
    </row>
    <row r="446" spans="1:19" thickTop="1" thickBot="1" x14ac:dyDescent="0.3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106"/>
      <c r="R446" s="106"/>
      <c r="S446" s="106"/>
    </row>
    <row r="447" spans="1:19" thickTop="1" thickBot="1" x14ac:dyDescent="0.3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106"/>
      <c r="R447" s="106"/>
      <c r="S447" s="106"/>
    </row>
    <row r="448" spans="1:19" thickTop="1" thickBot="1" x14ac:dyDescent="0.3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106"/>
      <c r="R448" s="106"/>
      <c r="S448" s="106"/>
    </row>
    <row r="449" spans="1:19" thickTop="1" thickBot="1" x14ac:dyDescent="0.3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106"/>
      <c r="R449" s="106"/>
      <c r="S449" s="106"/>
    </row>
    <row r="450" spans="1:19" thickTop="1" thickBot="1" x14ac:dyDescent="0.3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106"/>
      <c r="R450" s="106"/>
      <c r="S450" s="106"/>
    </row>
    <row r="451" spans="1:19" thickTop="1" thickBot="1" x14ac:dyDescent="0.3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106"/>
      <c r="R451" s="106"/>
      <c r="S451" s="106"/>
    </row>
    <row r="452" spans="1:19" thickTop="1" thickBot="1" x14ac:dyDescent="0.3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106"/>
      <c r="R452" s="106"/>
      <c r="S452" s="106"/>
    </row>
    <row r="453" spans="1:19" thickTop="1" thickBot="1" x14ac:dyDescent="0.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106"/>
      <c r="R453" s="106"/>
      <c r="S453" s="106"/>
    </row>
    <row r="454" spans="1:19" thickTop="1" thickBot="1" x14ac:dyDescent="0.3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106"/>
      <c r="R454" s="106"/>
      <c r="S454" s="106"/>
    </row>
    <row r="455" spans="1:19" thickTop="1" thickBot="1" x14ac:dyDescent="0.3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106"/>
      <c r="R455" s="106"/>
      <c r="S455" s="106"/>
    </row>
    <row r="456" spans="1:19" thickTop="1" thickBot="1" x14ac:dyDescent="0.3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106"/>
      <c r="R456" s="106"/>
      <c r="S456" s="106"/>
    </row>
    <row r="457" spans="1:19" thickTop="1" thickBot="1" x14ac:dyDescent="0.3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106"/>
      <c r="R457" s="106"/>
      <c r="S457" s="106"/>
    </row>
    <row r="458" spans="1:19" thickTop="1" thickBot="1" x14ac:dyDescent="0.3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106"/>
      <c r="R458" s="106"/>
      <c r="S458" s="106"/>
    </row>
    <row r="459" spans="1:19" thickTop="1" thickBot="1" x14ac:dyDescent="0.3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106"/>
      <c r="R459" s="106"/>
      <c r="S459" s="106"/>
    </row>
    <row r="460" spans="1:19" thickTop="1" thickBot="1" x14ac:dyDescent="0.3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106"/>
      <c r="R460" s="106"/>
      <c r="S460" s="106"/>
    </row>
    <row r="461" spans="1:19" thickTop="1" thickBot="1" x14ac:dyDescent="0.3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106"/>
      <c r="R461" s="106"/>
      <c r="S461" s="106"/>
    </row>
    <row r="462" spans="1:19" thickTop="1" thickBot="1" x14ac:dyDescent="0.3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106"/>
      <c r="R462" s="106"/>
      <c r="S462" s="106"/>
    </row>
    <row r="463" spans="1:19" thickTop="1" thickBot="1" x14ac:dyDescent="0.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106"/>
      <c r="R463" s="106"/>
      <c r="S463" s="106"/>
    </row>
    <row r="464" spans="1:19" thickTop="1" thickBot="1" x14ac:dyDescent="0.3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106"/>
      <c r="R464" s="106"/>
      <c r="S464" s="106"/>
    </row>
    <row r="465" spans="1:19" thickTop="1" thickBot="1" x14ac:dyDescent="0.3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106"/>
      <c r="R465" s="106"/>
      <c r="S465" s="106"/>
    </row>
    <row r="466" spans="1:19" thickTop="1" thickBot="1" x14ac:dyDescent="0.3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106"/>
      <c r="R466" s="106"/>
      <c r="S466" s="106"/>
    </row>
    <row r="467" spans="1:19" thickTop="1" thickBot="1" x14ac:dyDescent="0.3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106"/>
      <c r="R467" s="106"/>
      <c r="S467" s="106"/>
    </row>
    <row r="468" spans="1:19" thickTop="1" thickBot="1" x14ac:dyDescent="0.3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106"/>
      <c r="R468" s="106"/>
      <c r="S468" s="106"/>
    </row>
    <row r="469" spans="1:19" thickTop="1" thickBot="1" x14ac:dyDescent="0.3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106"/>
      <c r="R469" s="106"/>
      <c r="S469" s="106"/>
    </row>
    <row r="470" spans="1:19" thickTop="1" thickBot="1" x14ac:dyDescent="0.3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106"/>
      <c r="R470" s="106"/>
      <c r="S470" s="106"/>
    </row>
    <row r="471" spans="1:19" thickTop="1" thickBot="1" x14ac:dyDescent="0.3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106"/>
      <c r="R471" s="106"/>
      <c r="S471" s="106"/>
    </row>
    <row r="472" spans="1:19" thickTop="1" thickBot="1" x14ac:dyDescent="0.3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106"/>
      <c r="R472" s="106"/>
      <c r="S472" s="106"/>
    </row>
    <row r="473" spans="1:19" thickTop="1" thickBot="1" x14ac:dyDescent="0.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106"/>
      <c r="R473" s="106"/>
      <c r="S473" s="106"/>
    </row>
    <row r="474" spans="1:19" thickTop="1" thickBot="1" x14ac:dyDescent="0.3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106"/>
      <c r="R474" s="106"/>
      <c r="S474" s="106"/>
    </row>
    <row r="475" spans="1:19" thickTop="1" thickBot="1" x14ac:dyDescent="0.3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106"/>
      <c r="R475" s="106"/>
      <c r="S475" s="106"/>
    </row>
    <row r="476" spans="1:19" thickTop="1" thickBot="1" x14ac:dyDescent="0.3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106"/>
      <c r="R476" s="106"/>
      <c r="S476" s="106"/>
    </row>
    <row r="477" spans="1:19" thickTop="1" thickBot="1" x14ac:dyDescent="0.3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106"/>
      <c r="R477" s="106"/>
      <c r="S477" s="106"/>
    </row>
    <row r="478" spans="1:19" thickTop="1" thickBot="1" x14ac:dyDescent="0.3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106"/>
      <c r="R478" s="106"/>
      <c r="S478" s="106"/>
    </row>
    <row r="479" spans="1:19" thickTop="1" thickBot="1" x14ac:dyDescent="0.3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106"/>
      <c r="R479" s="106"/>
      <c r="S479" s="106"/>
    </row>
    <row r="480" spans="1:19" thickTop="1" thickBot="1" x14ac:dyDescent="0.3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106"/>
      <c r="R480" s="106"/>
      <c r="S480" s="106"/>
    </row>
    <row r="481" spans="1:19" thickTop="1" thickBot="1" x14ac:dyDescent="0.3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106"/>
      <c r="R481" s="106"/>
      <c r="S481" s="106"/>
    </row>
    <row r="482" spans="1:19" thickTop="1" thickBot="1" x14ac:dyDescent="0.3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106"/>
      <c r="R482" s="106"/>
      <c r="S482" s="106"/>
    </row>
    <row r="483" spans="1:19" thickTop="1" thickBot="1" x14ac:dyDescent="0.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106"/>
      <c r="R483" s="106"/>
      <c r="S483" s="106"/>
    </row>
    <row r="484" spans="1:19" thickTop="1" thickBot="1" x14ac:dyDescent="0.3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106"/>
      <c r="R484" s="106"/>
      <c r="S484" s="106"/>
    </row>
    <row r="485" spans="1:19" thickTop="1" thickBot="1" x14ac:dyDescent="0.3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106"/>
      <c r="R485" s="106"/>
      <c r="S485" s="106"/>
    </row>
    <row r="486" spans="1:19" thickTop="1" thickBot="1" x14ac:dyDescent="0.3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106"/>
      <c r="R486" s="106"/>
      <c r="S486" s="106"/>
    </row>
    <row r="487" spans="1:19" thickTop="1" thickBot="1" x14ac:dyDescent="0.3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106"/>
      <c r="R487" s="106"/>
      <c r="S487" s="106"/>
    </row>
    <row r="488" spans="1:19" thickTop="1" thickBot="1" x14ac:dyDescent="0.3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106"/>
      <c r="R488" s="106"/>
      <c r="S488" s="106"/>
    </row>
    <row r="489" spans="1:19" thickTop="1" thickBot="1" x14ac:dyDescent="0.3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106"/>
      <c r="R489" s="106"/>
      <c r="S489" s="106"/>
    </row>
    <row r="490" spans="1:19" thickTop="1" thickBot="1" x14ac:dyDescent="0.3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106"/>
      <c r="R490" s="106"/>
      <c r="S490" s="106"/>
    </row>
    <row r="491" spans="1:19" thickTop="1" thickBot="1" x14ac:dyDescent="0.3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106"/>
      <c r="R491" s="106"/>
      <c r="S491" s="106"/>
    </row>
    <row r="492" spans="1:19" thickTop="1" thickBot="1" x14ac:dyDescent="0.3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106"/>
      <c r="R492" s="106"/>
      <c r="S492" s="106"/>
    </row>
    <row r="493" spans="1:19" thickTop="1" thickBot="1" x14ac:dyDescent="0.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106"/>
      <c r="R493" s="106"/>
      <c r="S493" s="106"/>
    </row>
    <row r="494" spans="1:19" thickTop="1" thickBot="1" x14ac:dyDescent="0.3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106"/>
      <c r="R494" s="106"/>
      <c r="S494" s="106"/>
    </row>
    <row r="495" spans="1:19" thickTop="1" thickBot="1" x14ac:dyDescent="0.3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106"/>
      <c r="R495" s="106"/>
      <c r="S495" s="106"/>
    </row>
    <row r="496" spans="1:19" thickTop="1" thickBot="1" x14ac:dyDescent="0.3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106"/>
      <c r="R496" s="106"/>
      <c r="S496" s="106"/>
    </row>
    <row r="497" spans="1:19" thickTop="1" thickBot="1" x14ac:dyDescent="0.3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106"/>
      <c r="R497" s="106"/>
      <c r="S497" s="106"/>
    </row>
    <row r="498" spans="1:19" thickTop="1" thickBot="1" x14ac:dyDescent="0.3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106"/>
      <c r="R498" s="106"/>
      <c r="S498" s="106"/>
    </row>
    <row r="499" spans="1:19" thickTop="1" thickBot="1" x14ac:dyDescent="0.3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106"/>
      <c r="R499" s="106"/>
      <c r="S499" s="106"/>
    </row>
    <row r="500" spans="1:19" thickTop="1" thickBot="1" x14ac:dyDescent="0.3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106"/>
      <c r="R500" s="106"/>
      <c r="S500" s="106"/>
    </row>
    <row r="501" spans="1:19" thickTop="1" thickBot="1" x14ac:dyDescent="0.3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106"/>
      <c r="R501" s="106"/>
      <c r="S501" s="106"/>
    </row>
    <row r="502" spans="1:19" thickTop="1" thickBot="1" x14ac:dyDescent="0.3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106"/>
      <c r="R502" s="106"/>
      <c r="S502" s="106"/>
    </row>
    <row r="503" spans="1:19" thickTop="1" thickBot="1" x14ac:dyDescent="0.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106"/>
      <c r="R503" s="106"/>
      <c r="S503" s="106"/>
    </row>
    <row r="504" spans="1:19" thickTop="1" thickBot="1" x14ac:dyDescent="0.3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106"/>
      <c r="R504" s="106"/>
      <c r="S504" s="106"/>
    </row>
    <row r="505" spans="1:19" thickTop="1" thickBot="1" x14ac:dyDescent="0.3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106"/>
      <c r="R505" s="106"/>
      <c r="S505" s="106"/>
    </row>
    <row r="506" spans="1:19" thickTop="1" thickBot="1" x14ac:dyDescent="0.3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106"/>
      <c r="R506" s="106"/>
      <c r="S506" s="106"/>
    </row>
    <row r="507" spans="1:19" thickTop="1" thickBot="1" x14ac:dyDescent="0.3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106"/>
      <c r="R507" s="106"/>
      <c r="S507" s="106"/>
    </row>
    <row r="508" spans="1:19" thickTop="1" thickBot="1" x14ac:dyDescent="0.3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106"/>
      <c r="R508" s="106"/>
      <c r="S508" s="106"/>
    </row>
    <row r="509" spans="1:19" thickTop="1" thickBot="1" x14ac:dyDescent="0.3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106"/>
      <c r="R509" s="106"/>
      <c r="S509" s="106"/>
    </row>
    <row r="510" spans="1:19" thickTop="1" thickBot="1" x14ac:dyDescent="0.3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106"/>
      <c r="R510" s="106"/>
      <c r="S510" s="106"/>
    </row>
    <row r="511" spans="1:19" thickTop="1" thickBot="1" x14ac:dyDescent="0.3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106"/>
      <c r="R511" s="106"/>
      <c r="S511" s="106"/>
    </row>
    <row r="512" spans="1:19" thickTop="1" thickBot="1" x14ac:dyDescent="0.3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106"/>
      <c r="R512" s="106"/>
      <c r="S512" s="106"/>
    </row>
    <row r="513" spans="1:19" thickTop="1" thickBot="1" x14ac:dyDescent="0.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106"/>
      <c r="R513" s="106"/>
      <c r="S513" s="106"/>
    </row>
    <row r="514" spans="1:19" thickTop="1" thickBot="1" x14ac:dyDescent="0.3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106"/>
      <c r="R514" s="106"/>
      <c r="S514" s="106"/>
    </row>
    <row r="515" spans="1:19" thickTop="1" thickBot="1" x14ac:dyDescent="0.3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106"/>
      <c r="R515" s="106"/>
      <c r="S515" s="106"/>
    </row>
    <row r="516" spans="1:19" thickTop="1" thickBot="1" x14ac:dyDescent="0.3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106"/>
      <c r="R516" s="106"/>
      <c r="S516" s="106"/>
    </row>
    <row r="517" spans="1:19" thickTop="1" thickBot="1" x14ac:dyDescent="0.3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106"/>
      <c r="R517" s="106"/>
      <c r="S517" s="106"/>
    </row>
    <row r="518" spans="1:19" thickTop="1" thickBot="1" x14ac:dyDescent="0.3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106"/>
      <c r="R518" s="106"/>
      <c r="S518" s="106"/>
    </row>
    <row r="519" spans="1:19" thickTop="1" thickBot="1" x14ac:dyDescent="0.3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106"/>
      <c r="R519" s="106"/>
      <c r="S519" s="106"/>
    </row>
    <row r="520" spans="1:19" thickTop="1" thickBot="1" x14ac:dyDescent="0.3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106"/>
      <c r="R520" s="106"/>
      <c r="S520" s="106"/>
    </row>
    <row r="521" spans="1:19" thickTop="1" thickBot="1" x14ac:dyDescent="0.3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106"/>
      <c r="R521" s="106"/>
      <c r="S521" s="106"/>
    </row>
    <row r="522" spans="1:19" thickTop="1" thickBot="1" x14ac:dyDescent="0.3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106"/>
      <c r="R522" s="106"/>
      <c r="S522" s="106"/>
    </row>
    <row r="523" spans="1:19" thickTop="1" thickBot="1" x14ac:dyDescent="0.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106"/>
      <c r="R523" s="106"/>
      <c r="S523" s="106"/>
    </row>
    <row r="524" spans="1:19" thickTop="1" thickBot="1" x14ac:dyDescent="0.3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106"/>
      <c r="R524" s="106"/>
      <c r="S524" s="106"/>
    </row>
    <row r="525" spans="1:19" thickTop="1" thickBot="1" x14ac:dyDescent="0.3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106"/>
      <c r="R525" s="106"/>
      <c r="S525" s="106"/>
    </row>
    <row r="526" spans="1:19" thickTop="1" thickBot="1" x14ac:dyDescent="0.3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106"/>
      <c r="R526" s="106"/>
      <c r="S526" s="106"/>
    </row>
    <row r="527" spans="1:19" thickTop="1" thickBot="1" x14ac:dyDescent="0.3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106"/>
      <c r="R527" s="106"/>
      <c r="S527" s="106"/>
    </row>
    <row r="528" spans="1:19" thickTop="1" thickBot="1" x14ac:dyDescent="0.3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106"/>
      <c r="R528" s="106"/>
      <c r="S528" s="106"/>
    </row>
    <row r="529" spans="1:19" thickTop="1" thickBot="1" x14ac:dyDescent="0.3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106"/>
      <c r="R529" s="106"/>
      <c r="S529" s="106"/>
    </row>
    <row r="530" spans="1:19" thickTop="1" thickBot="1" x14ac:dyDescent="0.3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106"/>
      <c r="R530" s="106"/>
      <c r="S530" s="106"/>
    </row>
    <row r="531" spans="1:19" thickTop="1" thickBot="1" x14ac:dyDescent="0.3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106"/>
      <c r="R531" s="106"/>
      <c r="S531" s="106"/>
    </row>
    <row r="532" spans="1:19" thickTop="1" thickBot="1" x14ac:dyDescent="0.3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106"/>
      <c r="R532" s="106"/>
      <c r="S532" s="106"/>
    </row>
    <row r="533" spans="1:19" thickTop="1" thickBot="1" x14ac:dyDescent="0.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106"/>
      <c r="R533" s="106"/>
      <c r="S533" s="106"/>
    </row>
    <row r="534" spans="1:19" thickTop="1" thickBot="1" x14ac:dyDescent="0.3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106"/>
      <c r="R534" s="106"/>
      <c r="S534" s="106"/>
    </row>
    <row r="535" spans="1:19" thickTop="1" thickBot="1" x14ac:dyDescent="0.3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106"/>
      <c r="R535" s="106"/>
      <c r="S535" s="106"/>
    </row>
    <row r="536" spans="1:19" thickTop="1" thickBot="1" x14ac:dyDescent="0.3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106"/>
      <c r="R536" s="106"/>
      <c r="S536" s="106"/>
    </row>
    <row r="537" spans="1:19" thickTop="1" thickBot="1" x14ac:dyDescent="0.3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106"/>
      <c r="R537" s="106"/>
      <c r="S537" s="106"/>
    </row>
    <row r="538" spans="1:19" thickTop="1" thickBot="1" x14ac:dyDescent="0.3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106"/>
      <c r="R538" s="106"/>
      <c r="S538" s="106"/>
    </row>
    <row r="539" spans="1:19" thickTop="1" thickBot="1" x14ac:dyDescent="0.3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106"/>
      <c r="R539" s="106"/>
      <c r="S539" s="106"/>
    </row>
    <row r="540" spans="1:19" thickTop="1" thickBot="1" x14ac:dyDescent="0.3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106"/>
      <c r="R540" s="106"/>
      <c r="S540" s="106"/>
    </row>
    <row r="541" spans="1:19" thickTop="1" thickBot="1" x14ac:dyDescent="0.3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106"/>
      <c r="R541" s="106"/>
      <c r="S541" s="106"/>
    </row>
    <row r="542" spans="1:19" thickTop="1" thickBot="1" x14ac:dyDescent="0.3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106"/>
      <c r="R542" s="106"/>
      <c r="S542" s="106"/>
    </row>
    <row r="543" spans="1:19" thickTop="1" thickBot="1" x14ac:dyDescent="0.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106"/>
      <c r="R543" s="106"/>
      <c r="S543" s="106"/>
    </row>
    <row r="544" spans="1:19" thickTop="1" thickBot="1" x14ac:dyDescent="0.3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106"/>
      <c r="R544" s="106"/>
      <c r="S544" s="106"/>
    </row>
    <row r="545" spans="1:19" thickTop="1" thickBot="1" x14ac:dyDescent="0.3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106"/>
      <c r="R545" s="106"/>
      <c r="S545" s="106"/>
    </row>
    <row r="546" spans="1:19" thickTop="1" thickBot="1" x14ac:dyDescent="0.3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106"/>
      <c r="R546" s="106"/>
      <c r="S546" s="106"/>
    </row>
    <row r="547" spans="1:19" thickTop="1" thickBot="1" x14ac:dyDescent="0.3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106"/>
      <c r="R547" s="106"/>
      <c r="S547" s="106"/>
    </row>
    <row r="548" spans="1:19" thickTop="1" thickBot="1" x14ac:dyDescent="0.3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106"/>
      <c r="R548" s="106"/>
      <c r="S548" s="106"/>
    </row>
    <row r="549" spans="1:19" thickTop="1" thickBot="1" x14ac:dyDescent="0.3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106"/>
      <c r="R549" s="106"/>
      <c r="S549" s="106"/>
    </row>
    <row r="550" spans="1:19" thickTop="1" thickBot="1" x14ac:dyDescent="0.3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106"/>
      <c r="R550" s="106"/>
      <c r="S550" s="106"/>
    </row>
    <row r="551" spans="1:19" thickTop="1" thickBot="1" x14ac:dyDescent="0.3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106"/>
      <c r="R551" s="106"/>
      <c r="S551" s="106"/>
    </row>
    <row r="552" spans="1:19" thickTop="1" thickBot="1" x14ac:dyDescent="0.3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106"/>
      <c r="R552" s="106"/>
      <c r="S552" s="106"/>
    </row>
    <row r="553" spans="1:19" thickTop="1" thickBot="1" x14ac:dyDescent="0.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106"/>
      <c r="R553" s="106"/>
      <c r="S553" s="106"/>
    </row>
    <row r="554" spans="1:19" thickTop="1" thickBot="1" x14ac:dyDescent="0.3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106"/>
      <c r="R554" s="106"/>
      <c r="S554" s="106"/>
    </row>
    <row r="555" spans="1:19" thickTop="1" thickBot="1" x14ac:dyDescent="0.3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106"/>
      <c r="R555" s="106"/>
      <c r="S555" s="106"/>
    </row>
    <row r="556" spans="1:19" thickTop="1" thickBot="1" x14ac:dyDescent="0.3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106"/>
      <c r="R556" s="106"/>
      <c r="S556" s="106"/>
    </row>
    <row r="557" spans="1:19" thickTop="1" thickBot="1" x14ac:dyDescent="0.3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106"/>
      <c r="R557" s="106"/>
      <c r="S557" s="106"/>
    </row>
    <row r="558" spans="1:19" thickTop="1" thickBot="1" x14ac:dyDescent="0.3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106"/>
      <c r="R558" s="106"/>
      <c r="S558" s="106"/>
    </row>
    <row r="559" spans="1:19" thickTop="1" thickBot="1" x14ac:dyDescent="0.3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106"/>
      <c r="R559" s="106"/>
      <c r="S559" s="106"/>
    </row>
    <row r="560" spans="1:19" thickTop="1" thickBot="1" x14ac:dyDescent="0.3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106"/>
      <c r="R560" s="106"/>
      <c r="S560" s="106"/>
    </row>
    <row r="561" spans="1:19" thickTop="1" thickBot="1" x14ac:dyDescent="0.3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106"/>
      <c r="R561" s="106"/>
      <c r="S561" s="106"/>
    </row>
    <row r="562" spans="1:19" thickTop="1" thickBot="1" x14ac:dyDescent="0.3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106"/>
      <c r="R562" s="106"/>
      <c r="S562" s="106"/>
    </row>
    <row r="563" spans="1:19" thickTop="1" thickBot="1" x14ac:dyDescent="0.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106"/>
      <c r="R563" s="106"/>
      <c r="S563" s="106"/>
    </row>
    <row r="564" spans="1:19" thickTop="1" thickBot="1" x14ac:dyDescent="0.3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106"/>
      <c r="R564" s="106"/>
      <c r="S564" s="106"/>
    </row>
    <row r="565" spans="1:19" thickTop="1" thickBot="1" x14ac:dyDescent="0.3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106"/>
      <c r="R565" s="106"/>
      <c r="S565" s="106"/>
    </row>
    <row r="566" spans="1:19" thickTop="1" thickBot="1" x14ac:dyDescent="0.3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106"/>
      <c r="R566" s="106"/>
      <c r="S566" s="106"/>
    </row>
    <row r="567" spans="1:19" thickTop="1" thickBot="1" x14ac:dyDescent="0.3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106"/>
      <c r="R567" s="106"/>
      <c r="S567" s="106"/>
    </row>
    <row r="568" spans="1:19" thickTop="1" thickBot="1" x14ac:dyDescent="0.3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106"/>
      <c r="R568" s="106"/>
      <c r="S568" s="106"/>
    </row>
    <row r="569" spans="1:19" thickTop="1" thickBot="1" x14ac:dyDescent="0.3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106"/>
      <c r="R569" s="106"/>
      <c r="S569" s="106"/>
    </row>
    <row r="570" spans="1:19" thickTop="1" thickBot="1" x14ac:dyDescent="0.3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106"/>
      <c r="R570" s="106"/>
      <c r="S570" s="106"/>
    </row>
    <row r="571" spans="1:19" thickTop="1" thickBot="1" x14ac:dyDescent="0.3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106"/>
      <c r="R571" s="106"/>
      <c r="S571" s="106"/>
    </row>
    <row r="572" spans="1:19" thickTop="1" thickBot="1" x14ac:dyDescent="0.3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106"/>
      <c r="R572" s="106"/>
      <c r="S572" s="106"/>
    </row>
    <row r="573" spans="1:19" thickTop="1" thickBot="1" x14ac:dyDescent="0.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106"/>
      <c r="R573" s="106"/>
      <c r="S573" s="106"/>
    </row>
    <row r="574" spans="1:19" thickTop="1" thickBot="1" x14ac:dyDescent="0.3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106"/>
      <c r="R574" s="106"/>
      <c r="S574" s="106"/>
    </row>
    <row r="575" spans="1:19" thickTop="1" thickBot="1" x14ac:dyDescent="0.3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106"/>
      <c r="R575" s="106"/>
      <c r="S575" s="106"/>
    </row>
    <row r="576" spans="1:19" thickTop="1" thickBot="1" x14ac:dyDescent="0.3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106"/>
      <c r="R576" s="106"/>
      <c r="S576" s="106"/>
    </row>
    <row r="577" spans="1:19" thickTop="1" thickBot="1" x14ac:dyDescent="0.3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106"/>
      <c r="R577" s="106"/>
      <c r="S577" s="106"/>
    </row>
    <row r="578" spans="1:19" thickTop="1" thickBot="1" x14ac:dyDescent="0.3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106"/>
      <c r="R578" s="106"/>
      <c r="S578" s="106"/>
    </row>
    <row r="579" spans="1:19" thickTop="1" thickBot="1" x14ac:dyDescent="0.3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106"/>
      <c r="R579" s="106"/>
      <c r="S579" s="106"/>
    </row>
    <row r="580" spans="1:19" thickTop="1" thickBot="1" x14ac:dyDescent="0.3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106"/>
      <c r="R580" s="106"/>
      <c r="S580" s="106"/>
    </row>
    <row r="581" spans="1:19" thickTop="1" thickBot="1" x14ac:dyDescent="0.3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106"/>
      <c r="R581" s="106"/>
      <c r="S581" s="106"/>
    </row>
    <row r="582" spans="1:19" thickTop="1" thickBot="1" x14ac:dyDescent="0.3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5"/>
      <c r="R582" s="105"/>
      <c r="S582" s="109"/>
    </row>
  </sheetData>
  <autoFilter ref="A1:E265" xr:uid="{00000000-0009-0000-0000-000005000000}"/>
  <pageMargins left="0.70866141732283472" right="0.70866141732283472" top="0.74803149606299213" bottom="0.74803149606299213" header="0.31496062992125984" footer="0.31496062992125984"/>
  <pageSetup paperSize="14" scale="32" orientation="portrait" r:id="rId1"/>
  <colBreaks count="1" manualBreakCount="1">
    <brk id="4" max="52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G3"/>
  <sheetViews>
    <sheetView workbookViewId="0">
      <selection activeCell="B24" sqref="B24"/>
    </sheetView>
  </sheetViews>
  <sheetFormatPr baseColWidth="10" defaultRowHeight="15" x14ac:dyDescent="0.25"/>
  <cols>
    <col min="2" max="2" width="13" customWidth="1"/>
    <col min="3" max="3" width="16.5703125" customWidth="1"/>
    <col min="4" max="4" width="17.85546875" customWidth="1"/>
    <col min="5" max="5" width="24.5703125" customWidth="1"/>
    <col min="6" max="6" width="17.140625" customWidth="1"/>
    <col min="7" max="7" width="22.85546875" customWidth="1"/>
  </cols>
  <sheetData>
    <row r="2" spans="2:7" x14ac:dyDescent="0.25">
      <c r="B2" s="302" t="s">
        <v>130</v>
      </c>
      <c r="C2" s="87" t="s">
        <v>125</v>
      </c>
      <c r="D2" s="88" t="s">
        <v>80</v>
      </c>
      <c r="E2" s="89" t="s">
        <v>126</v>
      </c>
      <c r="F2" s="89" t="s">
        <v>123</v>
      </c>
      <c r="G2" s="89" t="s">
        <v>124</v>
      </c>
    </row>
    <row r="3" spans="2:7" ht="27.75" customHeight="1" x14ac:dyDescent="0.25">
      <c r="B3" s="303"/>
      <c r="C3" s="90">
        <v>38231664</v>
      </c>
      <c r="D3" s="91">
        <v>349839319685</v>
      </c>
      <c r="E3" s="91">
        <v>66137733131</v>
      </c>
      <c r="F3" s="91">
        <v>9478061848</v>
      </c>
      <c r="G3" s="91">
        <v>268123551353</v>
      </c>
    </row>
  </sheetData>
  <mergeCells count="1">
    <mergeCell ref="B2:B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8:K51"/>
  <sheetViews>
    <sheetView zoomScale="80" zoomScaleNormal="80" workbookViewId="0">
      <selection activeCell="C51" sqref="C51"/>
    </sheetView>
  </sheetViews>
  <sheetFormatPr baseColWidth="10" defaultRowHeight="15" x14ac:dyDescent="0.25"/>
  <cols>
    <col min="1" max="1" width="21.140625" customWidth="1"/>
    <col min="2" max="2" width="16" bestFit="1" customWidth="1"/>
    <col min="3" max="3" width="23.42578125" customWidth="1"/>
    <col min="4" max="11" width="21" customWidth="1"/>
  </cols>
  <sheetData>
    <row r="8" spans="1:11" ht="15.75" thickBot="1" x14ac:dyDescent="0.3"/>
    <row r="9" spans="1:11" ht="15.75" thickBot="1" x14ac:dyDescent="0.3">
      <c r="B9" s="79"/>
      <c r="C9" s="304" t="s">
        <v>117</v>
      </c>
      <c r="D9" s="305"/>
      <c r="E9" s="305"/>
      <c r="F9" s="305"/>
      <c r="G9" s="305"/>
      <c r="H9" s="305"/>
      <c r="I9" s="305"/>
      <c r="J9" s="305"/>
      <c r="K9" s="306"/>
    </row>
    <row r="10" spans="1:11" x14ac:dyDescent="0.25">
      <c r="A10" s="78" t="s">
        <v>119</v>
      </c>
      <c r="B10" s="74" t="s">
        <v>120</v>
      </c>
      <c r="C10" s="75" t="s">
        <v>109</v>
      </c>
      <c r="D10" s="76" t="s">
        <v>110</v>
      </c>
      <c r="E10" s="76" t="s">
        <v>111</v>
      </c>
      <c r="F10" s="76" t="s">
        <v>112</v>
      </c>
      <c r="G10" s="76" t="s">
        <v>113</v>
      </c>
      <c r="H10" s="76" t="s">
        <v>99</v>
      </c>
      <c r="I10" s="76" t="s">
        <v>114</v>
      </c>
      <c r="J10" s="76" t="s">
        <v>115</v>
      </c>
      <c r="K10" s="77" t="s">
        <v>116</v>
      </c>
    </row>
    <row r="11" spans="1:11" x14ac:dyDescent="0.25">
      <c r="A11" s="70" t="s">
        <v>0</v>
      </c>
      <c r="B11" s="42" t="s">
        <v>1</v>
      </c>
      <c r="C11" s="72" t="e">
        <f>'TOTAL ENE-DIC'!#REF!</f>
        <v>#REF!</v>
      </c>
      <c r="D11" s="69" t="e">
        <f>'TOTAL ENE-DIC'!#REF!</f>
        <v>#REF!</v>
      </c>
      <c r="E11" s="69" t="e">
        <f>'TOTAL ENE-DIC'!#REF!</f>
        <v>#REF!</v>
      </c>
      <c r="F11" s="69" t="e">
        <f>'TOTAL ENE-DIC'!#REF!</f>
        <v>#REF!</v>
      </c>
      <c r="G11" s="69" t="e">
        <f>'TOTAL ENE-DIC'!#REF!</f>
        <v>#REF!</v>
      </c>
      <c r="H11" s="69" t="e">
        <f>'TOTAL ENE-DIC'!#REF!</f>
        <v>#REF!</v>
      </c>
      <c r="I11" s="69" t="e">
        <f>'TOTAL ENE-DIC'!#REF!</f>
        <v>#REF!</v>
      </c>
      <c r="J11" s="69" t="e">
        <f>'TOTAL ENE-DIC'!#REF!</f>
        <v>#REF!</v>
      </c>
      <c r="K11" s="73" t="e">
        <f>'TOTAL ENE-DIC'!#REF!</f>
        <v>#REF!</v>
      </c>
    </row>
    <row r="12" spans="1:11" x14ac:dyDescent="0.25">
      <c r="A12" s="70" t="s">
        <v>2</v>
      </c>
      <c r="B12" s="42" t="s">
        <v>3</v>
      </c>
      <c r="C12" s="72" t="e">
        <f>'TOTAL ENE-DIC'!#REF!</f>
        <v>#REF!</v>
      </c>
      <c r="D12" s="69">
        <f>'TOTAL ENE-DIC'!AA14</f>
        <v>1506972000</v>
      </c>
      <c r="E12" s="69" t="e">
        <f>'TOTAL ENE-DIC'!#REF!</f>
        <v>#REF!</v>
      </c>
      <c r="F12" s="69" t="e">
        <f>'TOTAL ENE-DIC'!#REF!</f>
        <v>#REF!</v>
      </c>
      <c r="G12" s="69" t="e">
        <f>'TOTAL ENE-DIC'!#REF!</f>
        <v>#REF!</v>
      </c>
      <c r="H12" s="69" t="e">
        <f>'TOTAL ENE-DIC'!#REF!</f>
        <v>#REF!</v>
      </c>
      <c r="I12" s="69" t="e">
        <f>'TOTAL ENE-DIC'!#REF!</f>
        <v>#REF!</v>
      </c>
      <c r="J12" s="69" t="e">
        <f>'TOTAL ENE-DIC'!#REF!</f>
        <v>#REF!</v>
      </c>
      <c r="K12" s="73" t="e">
        <f>'TOTAL ENE-DIC'!#REF!</f>
        <v>#REF!</v>
      </c>
    </row>
    <row r="13" spans="1:11" x14ac:dyDescent="0.25">
      <c r="A13" s="70" t="s">
        <v>4</v>
      </c>
      <c r="B13" s="42" t="s">
        <v>5</v>
      </c>
      <c r="C13" s="72" t="e">
        <f>'TOTAL ENE-DIC'!#REF!</f>
        <v>#REF!</v>
      </c>
      <c r="D13" s="69" t="e">
        <f>'TOTAL ENE-DIC'!#REF!</f>
        <v>#REF!</v>
      </c>
      <c r="E13" s="69" t="e">
        <f>'TOTAL ENE-DIC'!#REF!</f>
        <v>#REF!</v>
      </c>
      <c r="F13" s="69" t="e">
        <f>'TOTAL ENE-DIC'!#REF!</f>
        <v>#REF!</v>
      </c>
      <c r="G13" s="69" t="e">
        <f>'TOTAL ENE-DIC'!#REF!</f>
        <v>#REF!</v>
      </c>
      <c r="H13" s="69" t="e">
        <f>'TOTAL ENE-DIC'!#REF!</f>
        <v>#REF!</v>
      </c>
      <c r="I13" s="69" t="e">
        <f>'TOTAL ENE-DIC'!#REF!</f>
        <v>#REF!</v>
      </c>
      <c r="J13" s="69" t="e">
        <f>'TOTAL ENE-DIC'!#REF!</f>
        <v>#REF!</v>
      </c>
      <c r="K13" s="73" t="e">
        <f>'TOTAL ENE-DIC'!#REF!</f>
        <v>#REF!</v>
      </c>
    </row>
    <row r="14" spans="1:11" x14ac:dyDescent="0.25">
      <c r="A14" s="70" t="s">
        <v>6</v>
      </c>
      <c r="B14" s="42" t="s">
        <v>7</v>
      </c>
      <c r="C14" s="72" t="e">
        <f>'TOTAL ENE-DIC'!#REF!</f>
        <v>#REF!</v>
      </c>
      <c r="D14" s="69" t="e">
        <f>'TOTAL ENE-DIC'!#REF!</f>
        <v>#REF!</v>
      </c>
      <c r="E14" s="69" t="e">
        <f>'TOTAL ENE-DIC'!#REF!</f>
        <v>#REF!</v>
      </c>
      <c r="F14" s="69" t="e">
        <f>'TOTAL ENE-DIC'!#REF!</f>
        <v>#REF!</v>
      </c>
      <c r="G14" s="69" t="e">
        <f>'TOTAL ENE-DIC'!#REF!</f>
        <v>#REF!</v>
      </c>
      <c r="H14" s="69" t="e">
        <f>'TOTAL ENE-DIC'!#REF!</f>
        <v>#REF!</v>
      </c>
      <c r="I14" s="69" t="e">
        <f>'TOTAL ENE-DIC'!#REF!</f>
        <v>#REF!</v>
      </c>
      <c r="J14" s="69" t="e">
        <f>'TOTAL ENE-DIC'!#REF!</f>
        <v>#REF!</v>
      </c>
      <c r="K14" s="73" t="e">
        <f>'TOTAL ENE-DIC'!#REF!</f>
        <v>#REF!</v>
      </c>
    </row>
    <row r="15" spans="1:11" x14ac:dyDescent="0.25">
      <c r="A15" s="70" t="s">
        <v>9</v>
      </c>
      <c r="B15" s="42" t="s">
        <v>10</v>
      </c>
      <c r="C15" s="72">
        <f>'TOTAL ENE-DIC'!AA2</f>
        <v>1842085600</v>
      </c>
      <c r="D15" s="69" t="e">
        <f>'TOTAL ENE-DIC'!#REF!</f>
        <v>#REF!</v>
      </c>
      <c r="E15" s="69" t="e">
        <f>'TOTAL ENE-DIC'!#REF!</f>
        <v>#REF!</v>
      </c>
      <c r="F15" s="69" t="e">
        <f>'TOTAL ENE-DIC'!#REF!</f>
        <v>#REF!</v>
      </c>
      <c r="G15" s="69" t="e">
        <f>'TOTAL ENE-DIC'!#REF!</f>
        <v>#REF!</v>
      </c>
      <c r="H15" s="69" t="e">
        <f>'TOTAL ENE-DIC'!#REF!</f>
        <v>#REF!</v>
      </c>
      <c r="I15" s="69" t="e">
        <f>'TOTAL ENE-DIC'!#REF!</f>
        <v>#REF!</v>
      </c>
      <c r="J15" s="69" t="e">
        <f>'TOTAL ENE-DIC'!#REF!</f>
        <v>#REF!</v>
      </c>
      <c r="K15" s="73" t="e">
        <f>'TOTAL ENE-DIC'!#REF!</f>
        <v>#REF!</v>
      </c>
    </row>
    <row r="16" spans="1:11" x14ac:dyDescent="0.25">
      <c r="A16" s="70" t="s">
        <v>12</v>
      </c>
      <c r="B16" s="42" t="s">
        <v>13</v>
      </c>
      <c r="C16" s="72">
        <f>'TOTAL ENE-DIC'!AA3</f>
        <v>1245827600</v>
      </c>
      <c r="D16" s="69" t="e">
        <f>'TOTAL ENE-DIC'!#REF!</f>
        <v>#REF!</v>
      </c>
      <c r="E16" s="69" t="e">
        <f>'TOTAL ENE-DIC'!#REF!</f>
        <v>#REF!</v>
      </c>
      <c r="F16" s="69" t="e">
        <f>'TOTAL ENE-DIC'!#REF!</f>
        <v>#REF!</v>
      </c>
      <c r="G16" s="69" t="e">
        <f>'TOTAL ENE-DIC'!#REF!</f>
        <v>#REF!</v>
      </c>
      <c r="H16" s="69" t="e">
        <f>'TOTAL ENE-DIC'!#REF!</f>
        <v>#REF!</v>
      </c>
      <c r="I16" s="69" t="e">
        <f>'TOTAL ENE-DIC'!#REF!</f>
        <v>#REF!</v>
      </c>
      <c r="J16" s="69" t="e">
        <f>'TOTAL ENE-DIC'!#REF!</f>
        <v>#REF!</v>
      </c>
      <c r="K16" s="73" t="e">
        <f>'TOTAL ENE-DIC'!#REF!</f>
        <v>#REF!</v>
      </c>
    </row>
    <row r="17" spans="1:11" x14ac:dyDescent="0.25">
      <c r="A17" s="70" t="s">
        <v>4</v>
      </c>
      <c r="B17" s="42" t="s">
        <v>15</v>
      </c>
      <c r="C17" s="72" t="e">
        <f>'TOTAL ENE-DIC'!#REF!</f>
        <v>#REF!</v>
      </c>
      <c r="D17" s="69" t="e">
        <f>'TOTAL ENE-DIC'!#REF!</f>
        <v>#REF!</v>
      </c>
      <c r="E17" s="69" t="e">
        <f>'TOTAL ENE-DIC'!#REF!</f>
        <v>#REF!</v>
      </c>
      <c r="F17" s="69" t="e">
        <f>'TOTAL ENE-DIC'!#REF!</f>
        <v>#REF!</v>
      </c>
      <c r="G17" s="69" t="e">
        <f>'TOTAL ENE-DIC'!#REF!</f>
        <v>#REF!</v>
      </c>
      <c r="H17" s="69" t="e">
        <f>'TOTAL ENE-DIC'!#REF!</f>
        <v>#REF!</v>
      </c>
      <c r="I17" s="69" t="e">
        <f>'TOTAL ENE-DIC'!#REF!</f>
        <v>#REF!</v>
      </c>
      <c r="J17" s="69" t="e">
        <f>'TOTAL ENE-DIC'!#REF!</f>
        <v>#REF!</v>
      </c>
      <c r="K17" s="73" t="e">
        <f>'TOTAL ENE-DIC'!#REF!</f>
        <v>#REF!</v>
      </c>
    </row>
    <row r="18" spans="1:11" x14ac:dyDescent="0.25">
      <c r="A18" s="70" t="s">
        <v>16</v>
      </c>
      <c r="B18" s="42" t="s">
        <v>17</v>
      </c>
      <c r="C18" s="72" t="e">
        <f>'TOTAL ENE-DIC'!#REF!</f>
        <v>#REF!</v>
      </c>
      <c r="D18" s="69" t="e">
        <f>'TOTAL ENE-DIC'!#REF!</f>
        <v>#REF!</v>
      </c>
      <c r="E18" s="69" t="e">
        <f>'TOTAL ENE-DIC'!#REF!</f>
        <v>#REF!</v>
      </c>
      <c r="F18" s="69" t="e">
        <f>'TOTAL ENE-DIC'!#REF!</f>
        <v>#REF!</v>
      </c>
      <c r="G18" s="69" t="e">
        <f>'TOTAL ENE-DIC'!#REF!</f>
        <v>#REF!</v>
      </c>
      <c r="H18" s="69" t="e">
        <f>'TOTAL ENE-DIC'!#REF!</f>
        <v>#REF!</v>
      </c>
      <c r="I18" s="69" t="e">
        <f>'TOTAL ENE-DIC'!#REF!</f>
        <v>#REF!</v>
      </c>
      <c r="J18" s="69" t="e">
        <f>'TOTAL ENE-DIC'!#REF!</f>
        <v>#REF!</v>
      </c>
      <c r="K18" s="73" t="e">
        <f>'TOTAL ENE-DIC'!#REF!</f>
        <v>#REF!</v>
      </c>
    </row>
    <row r="19" spans="1:11" x14ac:dyDescent="0.25">
      <c r="A19" s="70" t="s">
        <v>18</v>
      </c>
      <c r="B19" s="42" t="s">
        <v>19</v>
      </c>
      <c r="C19" s="72">
        <f>'TOTAL ENE-DIC'!AA4</f>
        <v>2635643100</v>
      </c>
      <c r="D19" s="69" t="e">
        <f>'TOTAL ENE-DIC'!#REF!</f>
        <v>#REF!</v>
      </c>
      <c r="E19" s="69" t="e">
        <f>'TOTAL ENE-DIC'!#REF!</f>
        <v>#REF!</v>
      </c>
      <c r="F19" s="69" t="e">
        <f>'TOTAL ENE-DIC'!#REF!</f>
        <v>#REF!</v>
      </c>
      <c r="G19" s="69" t="e">
        <f>'TOTAL ENE-DIC'!#REF!</f>
        <v>#REF!</v>
      </c>
      <c r="H19" s="69" t="e">
        <f>'TOTAL ENE-DIC'!#REF!</f>
        <v>#REF!</v>
      </c>
      <c r="I19" s="69" t="e">
        <f>'TOTAL ENE-DIC'!#REF!</f>
        <v>#REF!</v>
      </c>
      <c r="J19" s="69" t="e">
        <f>'TOTAL ENE-DIC'!#REF!</f>
        <v>#REF!</v>
      </c>
      <c r="K19" s="73" t="e">
        <f>'TOTAL ENE-DIC'!#REF!</f>
        <v>#REF!</v>
      </c>
    </row>
    <row r="20" spans="1:11" x14ac:dyDescent="0.25">
      <c r="A20" s="70" t="s">
        <v>21</v>
      </c>
      <c r="B20" s="42" t="s">
        <v>22</v>
      </c>
      <c r="C20" s="72" t="e">
        <f>'TOTAL ENE-DIC'!#REF!</f>
        <v>#REF!</v>
      </c>
      <c r="D20" s="69" t="e">
        <f>'TOTAL ENE-DIC'!#REF!</f>
        <v>#REF!</v>
      </c>
      <c r="E20" s="69" t="e">
        <f>'TOTAL ENE-DIC'!#REF!</f>
        <v>#REF!</v>
      </c>
      <c r="F20" s="69" t="e">
        <f>'TOTAL ENE-DIC'!#REF!</f>
        <v>#REF!</v>
      </c>
      <c r="G20" s="69" t="e">
        <f>'TOTAL ENE-DIC'!#REF!</f>
        <v>#REF!</v>
      </c>
      <c r="H20" s="69" t="e">
        <f>'TOTAL ENE-DIC'!#REF!</f>
        <v>#REF!</v>
      </c>
      <c r="I20" s="69" t="e">
        <f>'TOTAL ENE-DIC'!#REF!</f>
        <v>#REF!</v>
      </c>
      <c r="J20" s="69" t="e">
        <f>'TOTAL ENE-DIC'!#REF!</f>
        <v>#REF!</v>
      </c>
      <c r="K20" s="73" t="e">
        <f>'TOTAL ENE-DIC'!#REF!</f>
        <v>#REF!</v>
      </c>
    </row>
    <row r="21" spans="1:11" x14ac:dyDescent="0.25">
      <c r="A21" s="70" t="s">
        <v>6</v>
      </c>
      <c r="B21" s="42" t="s">
        <v>23</v>
      </c>
      <c r="C21" s="72" t="e">
        <f>'TOTAL ENE-DIC'!#REF!</f>
        <v>#REF!</v>
      </c>
      <c r="D21" s="69" t="e">
        <f>'TOTAL ENE-DIC'!#REF!</f>
        <v>#REF!</v>
      </c>
      <c r="E21" s="69" t="e">
        <f>'TOTAL ENE-DIC'!#REF!</f>
        <v>#REF!</v>
      </c>
      <c r="F21" s="69" t="e">
        <f>'TOTAL ENE-DIC'!#REF!</f>
        <v>#REF!</v>
      </c>
      <c r="G21" s="69" t="e">
        <f>'TOTAL ENE-DIC'!#REF!</f>
        <v>#REF!</v>
      </c>
      <c r="H21" s="69" t="e">
        <f>'TOTAL ENE-DIC'!#REF!</f>
        <v>#REF!</v>
      </c>
      <c r="I21" s="69" t="e">
        <f>'TOTAL ENE-DIC'!#REF!</f>
        <v>#REF!</v>
      </c>
      <c r="J21" s="69" t="e">
        <f>'TOTAL ENE-DIC'!#REF!</f>
        <v>#REF!</v>
      </c>
      <c r="K21" s="73" t="e">
        <f>'TOTAL ENE-DIC'!#REF!</f>
        <v>#REF!</v>
      </c>
    </row>
    <row r="22" spans="1:11" x14ac:dyDescent="0.25">
      <c r="A22" s="70" t="s">
        <v>9</v>
      </c>
      <c r="B22" s="42" t="s">
        <v>25</v>
      </c>
      <c r="C22" s="72">
        <f>'TOTAL ENE-DIC'!AA5</f>
        <v>497844300</v>
      </c>
      <c r="D22" s="69" t="e">
        <f>'TOTAL ENE-DIC'!#REF!</f>
        <v>#REF!</v>
      </c>
      <c r="E22" s="69" t="e">
        <f>'TOTAL ENE-DIC'!#REF!</f>
        <v>#REF!</v>
      </c>
      <c r="F22" s="69" t="e">
        <f>'TOTAL ENE-DIC'!#REF!</f>
        <v>#REF!</v>
      </c>
      <c r="G22" s="69" t="e">
        <f>'TOTAL ENE-DIC'!#REF!</f>
        <v>#REF!</v>
      </c>
      <c r="H22" s="69" t="e">
        <f>'TOTAL ENE-DIC'!#REF!</f>
        <v>#REF!</v>
      </c>
      <c r="I22" s="69" t="e">
        <f>'TOTAL ENE-DIC'!#REF!</f>
        <v>#REF!</v>
      </c>
      <c r="J22" s="69" t="e">
        <f>'TOTAL ENE-DIC'!#REF!</f>
        <v>#REF!</v>
      </c>
      <c r="K22" s="73" t="e">
        <f>'TOTAL ENE-DIC'!#REF!</f>
        <v>#REF!</v>
      </c>
    </row>
    <row r="23" spans="1:11" x14ac:dyDescent="0.25">
      <c r="A23" s="70" t="s">
        <v>26</v>
      </c>
      <c r="B23" s="42" t="s">
        <v>27</v>
      </c>
      <c r="C23" s="72">
        <f>'TOTAL ENE-DIC'!AA6</f>
        <v>1627188900</v>
      </c>
      <c r="D23" s="69" t="e">
        <f>'TOTAL ENE-DIC'!#REF!</f>
        <v>#REF!</v>
      </c>
      <c r="E23" s="69" t="e">
        <f>'TOTAL ENE-DIC'!#REF!</f>
        <v>#REF!</v>
      </c>
      <c r="F23" s="69" t="e">
        <f>'TOTAL ENE-DIC'!#REF!</f>
        <v>#REF!</v>
      </c>
      <c r="G23" s="69" t="e">
        <f>'TOTAL ENE-DIC'!#REF!</f>
        <v>#REF!</v>
      </c>
      <c r="H23" s="69" t="e">
        <f>'TOTAL ENE-DIC'!#REF!</f>
        <v>#REF!</v>
      </c>
      <c r="I23" s="69" t="e">
        <f>'TOTAL ENE-DIC'!#REF!</f>
        <v>#REF!</v>
      </c>
      <c r="J23" s="69" t="e">
        <f>'TOTAL ENE-DIC'!#REF!</f>
        <v>#REF!</v>
      </c>
      <c r="K23" s="73" t="e">
        <f>'TOTAL ENE-DIC'!#REF!</f>
        <v>#REF!</v>
      </c>
    </row>
    <row r="24" spans="1:11" x14ac:dyDescent="0.25">
      <c r="A24" s="70" t="s">
        <v>4</v>
      </c>
      <c r="B24" s="42" t="s">
        <v>28</v>
      </c>
      <c r="C24" s="72" t="e">
        <f>'TOTAL ENE-DIC'!#REF!</f>
        <v>#REF!</v>
      </c>
      <c r="D24" s="69" t="e">
        <f>'TOTAL ENE-DIC'!#REF!</f>
        <v>#REF!</v>
      </c>
      <c r="E24" s="69" t="e">
        <f>'TOTAL ENE-DIC'!#REF!</f>
        <v>#REF!</v>
      </c>
      <c r="F24" s="69" t="e">
        <f>'TOTAL ENE-DIC'!#REF!</f>
        <v>#REF!</v>
      </c>
      <c r="G24" s="69" t="e">
        <f>'TOTAL ENE-DIC'!#REF!</f>
        <v>#REF!</v>
      </c>
      <c r="H24" s="69" t="e">
        <f>'TOTAL ENE-DIC'!#REF!</f>
        <v>#REF!</v>
      </c>
      <c r="I24" s="69" t="e">
        <f>'TOTAL ENE-DIC'!#REF!</f>
        <v>#REF!</v>
      </c>
      <c r="J24" s="69" t="e">
        <f>'TOTAL ENE-DIC'!#REF!</f>
        <v>#REF!</v>
      </c>
      <c r="K24" s="73" t="e">
        <f>'TOTAL ENE-DIC'!#REF!</f>
        <v>#REF!</v>
      </c>
    </row>
    <row r="25" spans="1:11" x14ac:dyDescent="0.25">
      <c r="A25" s="70" t="s">
        <v>18</v>
      </c>
      <c r="B25" s="42" t="s">
        <v>29</v>
      </c>
      <c r="C25" s="72" t="e">
        <f>'TOTAL ENE-DIC'!#REF!</f>
        <v>#REF!</v>
      </c>
      <c r="D25" s="69" t="e">
        <f>'TOTAL ENE-DIC'!#REF!</f>
        <v>#REF!</v>
      </c>
      <c r="E25" s="69" t="e">
        <f>'TOTAL ENE-DIC'!#REF!</f>
        <v>#REF!</v>
      </c>
      <c r="F25" s="69" t="e">
        <f>'TOTAL ENE-DIC'!#REF!</f>
        <v>#REF!</v>
      </c>
      <c r="G25" s="69" t="e">
        <f>'TOTAL ENE-DIC'!#REF!</f>
        <v>#REF!</v>
      </c>
      <c r="H25" s="69" t="e">
        <f>'TOTAL ENE-DIC'!#REF!</f>
        <v>#REF!</v>
      </c>
      <c r="I25" s="69" t="e">
        <f>'TOTAL ENE-DIC'!#REF!</f>
        <v>#REF!</v>
      </c>
      <c r="J25" s="69" t="e">
        <f>'TOTAL ENE-DIC'!#REF!</f>
        <v>#REF!</v>
      </c>
      <c r="K25" s="73" t="e">
        <f>'TOTAL ENE-DIC'!#REF!</f>
        <v>#REF!</v>
      </c>
    </row>
    <row r="26" spans="1:11" x14ac:dyDescent="0.25">
      <c r="A26" s="70" t="s">
        <v>12</v>
      </c>
      <c r="B26" s="42" t="s">
        <v>30</v>
      </c>
      <c r="C26" s="72" t="e">
        <f>'TOTAL ENE-DIC'!#REF!</f>
        <v>#REF!</v>
      </c>
      <c r="D26" s="69" t="e">
        <f>'TOTAL ENE-DIC'!#REF!</f>
        <v>#REF!</v>
      </c>
      <c r="E26" s="69" t="e">
        <f>'TOTAL ENE-DIC'!#REF!</f>
        <v>#REF!</v>
      </c>
      <c r="F26" s="69" t="e">
        <f>'TOTAL ENE-DIC'!#REF!</f>
        <v>#REF!</v>
      </c>
      <c r="G26" s="69" t="e">
        <f>'TOTAL ENE-DIC'!#REF!</f>
        <v>#REF!</v>
      </c>
      <c r="H26" s="69" t="e">
        <f>'TOTAL ENE-DIC'!#REF!</f>
        <v>#REF!</v>
      </c>
      <c r="I26" s="69" t="e">
        <f>'TOTAL ENE-DIC'!#REF!</f>
        <v>#REF!</v>
      </c>
      <c r="J26" s="69" t="e">
        <f>'TOTAL ENE-DIC'!#REF!</f>
        <v>#REF!</v>
      </c>
      <c r="K26" s="73" t="e">
        <f>'TOTAL ENE-DIC'!#REF!</f>
        <v>#REF!</v>
      </c>
    </row>
    <row r="27" spans="1:11" x14ac:dyDescent="0.25">
      <c r="A27" s="70" t="s">
        <v>31</v>
      </c>
      <c r="B27" s="42" t="s">
        <v>32</v>
      </c>
      <c r="C27" s="72" t="e">
        <f>'TOTAL ENE-DIC'!#REF!</f>
        <v>#REF!</v>
      </c>
      <c r="D27" s="69" t="e">
        <f>'TOTAL ENE-DIC'!#REF!</f>
        <v>#REF!</v>
      </c>
      <c r="E27" s="69" t="e">
        <f>'TOTAL ENE-DIC'!#REF!</f>
        <v>#REF!</v>
      </c>
      <c r="F27" s="69" t="e">
        <f>'TOTAL ENE-DIC'!#REF!</f>
        <v>#REF!</v>
      </c>
      <c r="G27" s="69" t="e">
        <f>'TOTAL ENE-DIC'!#REF!</f>
        <v>#REF!</v>
      </c>
      <c r="H27" s="69" t="e">
        <f>'TOTAL ENE-DIC'!#REF!</f>
        <v>#REF!</v>
      </c>
      <c r="I27" s="69" t="e">
        <f>'TOTAL ENE-DIC'!#REF!</f>
        <v>#REF!</v>
      </c>
      <c r="J27" s="69" t="e">
        <f>'TOTAL ENE-DIC'!#REF!</f>
        <v>#REF!</v>
      </c>
      <c r="K27" s="73" t="e">
        <f>'TOTAL ENE-DIC'!#REF!</f>
        <v>#REF!</v>
      </c>
    </row>
    <row r="28" spans="1:11" x14ac:dyDescent="0.25">
      <c r="A28" s="70" t="s">
        <v>6</v>
      </c>
      <c r="B28" s="42" t="s">
        <v>34</v>
      </c>
      <c r="C28" s="72" t="e">
        <f>'TOTAL ENE-DIC'!#REF!</f>
        <v>#REF!</v>
      </c>
      <c r="D28" s="69" t="e">
        <f>'TOTAL ENE-DIC'!#REF!</f>
        <v>#REF!</v>
      </c>
      <c r="E28" s="69" t="e">
        <f>'TOTAL ENE-DIC'!#REF!</f>
        <v>#REF!</v>
      </c>
      <c r="F28" s="69" t="e">
        <f>'TOTAL ENE-DIC'!#REF!</f>
        <v>#REF!</v>
      </c>
      <c r="G28" s="69" t="e">
        <f>'TOTAL ENE-DIC'!#REF!</f>
        <v>#REF!</v>
      </c>
      <c r="H28" s="69" t="e">
        <f>'TOTAL ENE-DIC'!#REF!</f>
        <v>#REF!</v>
      </c>
      <c r="I28" s="69" t="e">
        <f>'TOTAL ENE-DIC'!#REF!</f>
        <v>#REF!</v>
      </c>
      <c r="J28" s="69" t="e">
        <f>'TOTAL ENE-DIC'!#REF!</f>
        <v>#REF!</v>
      </c>
      <c r="K28" s="73" t="e">
        <f>'TOTAL ENE-DIC'!#REF!</f>
        <v>#REF!</v>
      </c>
    </row>
    <row r="29" spans="1:11" x14ac:dyDescent="0.25">
      <c r="A29" s="70" t="s">
        <v>2</v>
      </c>
      <c r="B29" s="42" t="s">
        <v>36</v>
      </c>
      <c r="C29" s="72" t="e">
        <f>'TOTAL ENE-DIC'!#REF!</f>
        <v>#REF!</v>
      </c>
      <c r="D29" s="69" t="e">
        <f>'TOTAL ENE-DIC'!#REF!</f>
        <v>#REF!</v>
      </c>
      <c r="E29" s="69" t="e">
        <f>'TOTAL ENE-DIC'!#REF!</f>
        <v>#REF!</v>
      </c>
      <c r="F29" s="69" t="e">
        <f>'TOTAL ENE-DIC'!#REF!</f>
        <v>#REF!</v>
      </c>
      <c r="G29" s="69" t="e">
        <f>'TOTAL ENE-DIC'!#REF!</f>
        <v>#REF!</v>
      </c>
      <c r="H29" s="69" t="e">
        <f>'TOTAL ENE-DIC'!#REF!</f>
        <v>#REF!</v>
      </c>
      <c r="I29" s="69" t="e">
        <f>'TOTAL ENE-DIC'!#REF!</f>
        <v>#REF!</v>
      </c>
      <c r="J29" s="69" t="e">
        <f>'TOTAL ENE-DIC'!#REF!</f>
        <v>#REF!</v>
      </c>
      <c r="K29" s="73" t="e">
        <f>'TOTAL ENE-DIC'!#REF!</f>
        <v>#REF!</v>
      </c>
    </row>
    <row r="30" spans="1:11" x14ac:dyDescent="0.25">
      <c r="A30" s="70" t="s">
        <v>6</v>
      </c>
      <c r="B30" s="42" t="s">
        <v>37</v>
      </c>
      <c r="C30" s="72">
        <f>'TOTAL ENE-DIC'!AA7</f>
        <v>2141608100</v>
      </c>
      <c r="D30" s="69" t="e">
        <f>'TOTAL ENE-DIC'!#REF!</f>
        <v>#REF!</v>
      </c>
      <c r="E30" s="69" t="e">
        <f>'TOTAL ENE-DIC'!#REF!</f>
        <v>#REF!</v>
      </c>
      <c r="F30" s="69" t="e">
        <f>'TOTAL ENE-DIC'!#REF!</f>
        <v>#REF!</v>
      </c>
      <c r="G30" s="69" t="e">
        <f>'TOTAL ENE-DIC'!#REF!</f>
        <v>#REF!</v>
      </c>
      <c r="H30" s="69" t="e">
        <f>'TOTAL ENE-DIC'!#REF!</f>
        <v>#REF!</v>
      </c>
      <c r="I30" s="69" t="e">
        <f>'TOTAL ENE-DIC'!#REF!</f>
        <v>#REF!</v>
      </c>
      <c r="J30" s="69" t="e">
        <f>'TOTAL ENE-DIC'!#REF!</f>
        <v>#REF!</v>
      </c>
      <c r="K30" s="73" t="e">
        <f>'TOTAL ENE-DIC'!#REF!</f>
        <v>#REF!</v>
      </c>
    </row>
    <row r="31" spans="1:11" x14ac:dyDescent="0.25">
      <c r="A31" s="70" t="s">
        <v>12</v>
      </c>
      <c r="B31" s="42" t="s">
        <v>39</v>
      </c>
      <c r="C31" s="72" t="e">
        <f>'TOTAL ENE-DIC'!#REF!</f>
        <v>#REF!</v>
      </c>
      <c r="D31" s="69" t="e">
        <f>'TOTAL ENE-DIC'!#REF!</f>
        <v>#REF!</v>
      </c>
      <c r="E31" s="69" t="e">
        <f>'TOTAL ENE-DIC'!#REF!</f>
        <v>#REF!</v>
      </c>
      <c r="F31" s="69" t="e">
        <f>'TOTAL ENE-DIC'!#REF!</f>
        <v>#REF!</v>
      </c>
      <c r="G31" s="69" t="e">
        <f>'TOTAL ENE-DIC'!#REF!</f>
        <v>#REF!</v>
      </c>
      <c r="H31" s="69" t="e">
        <f>'TOTAL ENE-DIC'!#REF!</f>
        <v>#REF!</v>
      </c>
      <c r="I31" s="69" t="e">
        <f>'TOTAL ENE-DIC'!#REF!</f>
        <v>#REF!</v>
      </c>
      <c r="J31" s="69" t="e">
        <f>'TOTAL ENE-DIC'!#REF!</f>
        <v>#REF!</v>
      </c>
      <c r="K31" s="73" t="e">
        <f>'TOTAL ENE-DIC'!#REF!</f>
        <v>#REF!</v>
      </c>
    </row>
    <row r="32" spans="1:11" x14ac:dyDescent="0.25">
      <c r="A32" s="70" t="s">
        <v>18</v>
      </c>
      <c r="B32" s="42" t="s">
        <v>40</v>
      </c>
      <c r="C32" s="72" t="e">
        <f>'TOTAL ENE-DIC'!#REF!</f>
        <v>#REF!</v>
      </c>
      <c r="D32" s="69" t="e">
        <f>'TOTAL ENE-DIC'!#REF!</f>
        <v>#REF!</v>
      </c>
      <c r="E32" s="69" t="e">
        <f>'TOTAL ENE-DIC'!#REF!</f>
        <v>#REF!</v>
      </c>
      <c r="F32" s="69" t="e">
        <f>'TOTAL ENE-DIC'!#REF!</f>
        <v>#REF!</v>
      </c>
      <c r="G32" s="69" t="e">
        <f>'TOTAL ENE-DIC'!#REF!</f>
        <v>#REF!</v>
      </c>
      <c r="H32" s="69" t="e">
        <f>'TOTAL ENE-DIC'!#REF!</f>
        <v>#REF!</v>
      </c>
      <c r="I32" s="69" t="e">
        <f>'TOTAL ENE-DIC'!#REF!</f>
        <v>#REF!</v>
      </c>
      <c r="J32" s="69" t="e">
        <f>'TOTAL ENE-DIC'!#REF!</f>
        <v>#REF!</v>
      </c>
      <c r="K32" s="73" t="e">
        <f>'TOTAL ENE-DIC'!#REF!</f>
        <v>#REF!</v>
      </c>
    </row>
    <row r="33" spans="1:11" x14ac:dyDescent="0.25">
      <c r="A33" s="70" t="s">
        <v>12</v>
      </c>
      <c r="B33" s="42" t="s">
        <v>41</v>
      </c>
      <c r="C33" s="72" t="e">
        <f>'TOTAL ENE-DIC'!#REF!</f>
        <v>#REF!</v>
      </c>
      <c r="D33" s="69" t="e">
        <f>'TOTAL ENE-DIC'!#REF!</f>
        <v>#REF!</v>
      </c>
      <c r="E33" s="69" t="e">
        <f>'TOTAL ENE-DIC'!#REF!</f>
        <v>#REF!</v>
      </c>
      <c r="F33" s="69" t="e">
        <f>'TOTAL ENE-DIC'!#REF!</f>
        <v>#REF!</v>
      </c>
      <c r="G33" s="69" t="e">
        <f>'TOTAL ENE-DIC'!#REF!</f>
        <v>#REF!</v>
      </c>
      <c r="H33" s="69" t="e">
        <f>'TOTAL ENE-DIC'!#REF!</f>
        <v>#REF!</v>
      </c>
      <c r="I33" s="69" t="e">
        <f>'TOTAL ENE-DIC'!#REF!</f>
        <v>#REF!</v>
      </c>
      <c r="J33" s="69" t="e">
        <f>'TOTAL ENE-DIC'!#REF!</f>
        <v>#REF!</v>
      </c>
      <c r="K33" s="73" t="e">
        <f>'TOTAL ENE-DIC'!#REF!</f>
        <v>#REF!</v>
      </c>
    </row>
    <row r="34" spans="1:11" x14ac:dyDescent="0.25">
      <c r="A34" s="70" t="s">
        <v>42</v>
      </c>
      <c r="B34" s="42" t="s">
        <v>43</v>
      </c>
      <c r="C34" s="72" t="e">
        <f>'TOTAL ENE-DIC'!#REF!</f>
        <v>#REF!</v>
      </c>
      <c r="D34" s="69" t="e">
        <f>'TOTAL ENE-DIC'!#REF!</f>
        <v>#REF!</v>
      </c>
      <c r="E34" s="69" t="e">
        <f>'TOTAL ENE-DIC'!#REF!</f>
        <v>#REF!</v>
      </c>
      <c r="F34" s="69" t="e">
        <f>'TOTAL ENE-DIC'!#REF!</f>
        <v>#REF!</v>
      </c>
      <c r="G34" s="69" t="e">
        <f>'TOTAL ENE-DIC'!#REF!</f>
        <v>#REF!</v>
      </c>
      <c r="H34" s="69" t="e">
        <f>'TOTAL ENE-DIC'!#REF!</f>
        <v>#REF!</v>
      </c>
      <c r="I34" s="69" t="e">
        <f>'TOTAL ENE-DIC'!#REF!</f>
        <v>#REF!</v>
      </c>
      <c r="J34" s="69" t="e">
        <f>'TOTAL ENE-DIC'!#REF!</f>
        <v>#REF!</v>
      </c>
      <c r="K34" s="73" t="e">
        <f>'TOTAL ENE-DIC'!#REF!</f>
        <v>#REF!</v>
      </c>
    </row>
    <row r="35" spans="1:11" x14ac:dyDescent="0.25">
      <c r="A35" s="70" t="s">
        <v>6</v>
      </c>
      <c r="B35" s="42" t="s">
        <v>44</v>
      </c>
      <c r="C35" s="72" t="e">
        <f>'TOTAL ENE-DIC'!#REF!</f>
        <v>#REF!</v>
      </c>
      <c r="D35" s="69" t="e">
        <f>'TOTAL ENE-DIC'!#REF!</f>
        <v>#REF!</v>
      </c>
      <c r="E35" s="69" t="e">
        <f>'TOTAL ENE-DIC'!#REF!</f>
        <v>#REF!</v>
      </c>
      <c r="F35" s="69" t="e">
        <f>'TOTAL ENE-DIC'!#REF!</f>
        <v>#REF!</v>
      </c>
      <c r="G35" s="69" t="e">
        <f>'TOTAL ENE-DIC'!#REF!</f>
        <v>#REF!</v>
      </c>
      <c r="H35" s="69" t="e">
        <f>'TOTAL ENE-DIC'!#REF!</f>
        <v>#REF!</v>
      </c>
      <c r="I35" s="69" t="e">
        <f>'TOTAL ENE-DIC'!#REF!</f>
        <v>#REF!</v>
      </c>
      <c r="J35" s="69" t="e">
        <f>'TOTAL ENE-DIC'!#REF!</f>
        <v>#REF!</v>
      </c>
      <c r="K35" s="73" t="e">
        <f>'TOTAL ENE-DIC'!#REF!</f>
        <v>#REF!</v>
      </c>
    </row>
    <row r="36" spans="1:11" x14ac:dyDescent="0.25">
      <c r="A36" s="70" t="s">
        <v>6</v>
      </c>
      <c r="B36" s="42" t="s">
        <v>45</v>
      </c>
      <c r="C36" s="72" t="e">
        <f>'TOTAL ENE-DIC'!#REF!</f>
        <v>#REF!</v>
      </c>
      <c r="D36" s="69" t="e">
        <f>'TOTAL ENE-DIC'!#REF!</f>
        <v>#REF!</v>
      </c>
      <c r="E36" s="69" t="e">
        <f>'TOTAL ENE-DIC'!#REF!</f>
        <v>#REF!</v>
      </c>
      <c r="F36" s="69" t="e">
        <f>'TOTAL ENE-DIC'!#REF!</f>
        <v>#REF!</v>
      </c>
      <c r="G36" s="69" t="e">
        <f>'TOTAL ENE-DIC'!#REF!</f>
        <v>#REF!</v>
      </c>
      <c r="H36" s="69" t="e">
        <f>'TOTAL ENE-DIC'!#REF!</f>
        <v>#REF!</v>
      </c>
      <c r="I36" s="69" t="e">
        <f>'TOTAL ENE-DIC'!#REF!</f>
        <v>#REF!</v>
      </c>
      <c r="J36" s="69" t="e">
        <f>'TOTAL ENE-DIC'!#REF!</f>
        <v>#REF!</v>
      </c>
      <c r="K36" s="73" t="e">
        <f>'TOTAL ENE-DIC'!#REF!</f>
        <v>#REF!</v>
      </c>
    </row>
    <row r="37" spans="1:11" x14ac:dyDescent="0.25">
      <c r="A37" s="70" t="s">
        <v>42</v>
      </c>
      <c r="B37" s="42" t="s">
        <v>47</v>
      </c>
      <c r="C37" s="72">
        <f>'TOTAL ENE-DIC'!AA8</f>
        <v>1603993250</v>
      </c>
      <c r="D37" s="69" t="e">
        <f>'TOTAL ENE-DIC'!#REF!</f>
        <v>#REF!</v>
      </c>
      <c r="E37" s="69" t="e">
        <f>'TOTAL ENE-DIC'!#REF!</f>
        <v>#REF!</v>
      </c>
      <c r="F37" s="69" t="e">
        <f>'TOTAL ENE-DIC'!#REF!</f>
        <v>#REF!</v>
      </c>
      <c r="G37" s="69" t="e">
        <f>'TOTAL ENE-DIC'!#REF!</f>
        <v>#REF!</v>
      </c>
      <c r="H37" s="69" t="e">
        <f>'TOTAL ENE-DIC'!#REF!</f>
        <v>#REF!</v>
      </c>
      <c r="I37" s="69" t="e">
        <f>'TOTAL ENE-DIC'!#REF!</f>
        <v>#REF!</v>
      </c>
      <c r="J37" s="69" t="e">
        <f>'TOTAL ENE-DIC'!#REF!</f>
        <v>#REF!</v>
      </c>
      <c r="K37" s="73" t="e">
        <f>'TOTAL ENE-DIC'!#REF!</f>
        <v>#REF!</v>
      </c>
    </row>
    <row r="38" spans="1:11" x14ac:dyDescent="0.25">
      <c r="A38" s="70" t="s">
        <v>48</v>
      </c>
      <c r="B38" s="42" t="s">
        <v>49</v>
      </c>
      <c r="C38" s="72">
        <f>'TOTAL ENE-DIC'!AA9</f>
        <v>276862500</v>
      </c>
      <c r="D38" s="69" t="e">
        <f>'TOTAL ENE-DIC'!#REF!</f>
        <v>#REF!</v>
      </c>
      <c r="E38" s="69" t="e">
        <f>'TOTAL ENE-DIC'!#REF!</f>
        <v>#REF!</v>
      </c>
      <c r="F38" s="69" t="e">
        <f>'TOTAL ENE-DIC'!#REF!</f>
        <v>#REF!</v>
      </c>
      <c r="G38" s="69" t="e">
        <f>'TOTAL ENE-DIC'!#REF!</f>
        <v>#REF!</v>
      </c>
      <c r="H38" s="69" t="e">
        <f>'TOTAL ENE-DIC'!#REF!</f>
        <v>#REF!</v>
      </c>
      <c r="I38" s="69" t="e">
        <f>'TOTAL ENE-DIC'!#REF!</f>
        <v>#REF!</v>
      </c>
      <c r="J38" s="69" t="e">
        <f>'TOTAL ENE-DIC'!#REF!</f>
        <v>#REF!</v>
      </c>
      <c r="K38" s="73" t="e">
        <f>'TOTAL ENE-DIC'!#REF!</f>
        <v>#REF!</v>
      </c>
    </row>
    <row r="39" spans="1:11" x14ac:dyDescent="0.25">
      <c r="A39" s="70" t="s">
        <v>42</v>
      </c>
      <c r="B39" s="42" t="s">
        <v>50</v>
      </c>
      <c r="C39" s="72" t="e">
        <f>'TOTAL ENE-DIC'!#REF!</f>
        <v>#REF!</v>
      </c>
      <c r="D39" s="69" t="e">
        <f>'TOTAL ENE-DIC'!#REF!</f>
        <v>#REF!</v>
      </c>
      <c r="E39" s="69" t="e">
        <f>'TOTAL ENE-DIC'!#REF!</f>
        <v>#REF!</v>
      </c>
      <c r="F39" s="69" t="e">
        <f>'TOTAL ENE-DIC'!#REF!</f>
        <v>#REF!</v>
      </c>
      <c r="G39" s="69" t="e">
        <f>'TOTAL ENE-DIC'!#REF!</f>
        <v>#REF!</v>
      </c>
      <c r="H39" s="69" t="e">
        <f>'TOTAL ENE-DIC'!#REF!</f>
        <v>#REF!</v>
      </c>
      <c r="I39" s="69" t="e">
        <f>'TOTAL ENE-DIC'!#REF!</f>
        <v>#REF!</v>
      </c>
      <c r="J39" s="69" t="e">
        <f>'TOTAL ENE-DIC'!#REF!</f>
        <v>#REF!</v>
      </c>
      <c r="K39" s="73" t="e">
        <f>'TOTAL ENE-DIC'!#REF!</f>
        <v>#REF!</v>
      </c>
    </row>
    <row r="40" spans="1:11" x14ac:dyDescent="0.25">
      <c r="A40" s="70" t="s">
        <v>9</v>
      </c>
      <c r="B40" s="42" t="s">
        <v>52</v>
      </c>
      <c r="C40" s="72">
        <f>'TOTAL ENE-DIC'!AA10</f>
        <v>1562885050</v>
      </c>
      <c r="D40" s="69" t="e">
        <f>'TOTAL ENE-DIC'!#REF!</f>
        <v>#REF!</v>
      </c>
      <c r="E40" s="69" t="e">
        <f>'TOTAL ENE-DIC'!#REF!</f>
        <v>#REF!</v>
      </c>
      <c r="F40" s="69" t="e">
        <f>'TOTAL ENE-DIC'!#REF!</f>
        <v>#REF!</v>
      </c>
      <c r="G40" s="69" t="e">
        <f>'TOTAL ENE-DIC'!#REF!</f>
        <v>#REF!</v>
      </c>
      <c r="H40" s="69" t="e">
        <f>'TOTAL ENE-DIC'!#REF!</f>
        <v>#REF!</v>
      </c>
      <c r="I40" s="69" t="e">
        <f>'TOTAL ENE-DIC'!#REF!</f>
        <v>#REF!</v>
      </c>
      <c r="J40" s="69" t="e">
        <f>'TOTAL ENE-DIC'!#REF!</f>
        <v>#REF!</v>
      </c>
      <c r="K40" s="73" t="e">
        <f>'TOTAL ENE-DIC'!#REF!</f>
        <v>#REF!</v>
      </c>
    </row>
    <row r="41" spans="1:11" x14ac:dyDescent="0.25">
      <c r="A41" s="70" t="s">
        <v>53</v>
      </c>
      <c r="B41" s="42" t="s">
        <v>54</v>
      </c>
      <c r="C41" s="72">
        <f>'TOTAL ENE-DIC'!AA11</f>
        <v>312240400</v>
      </c>
      <c r="D41" s="69" t="e">
        <f>'TOTAL ENE-DIC'!#REF!</f>
        <v>#REF!</v>
      </c>
      <c r="E41" s="69" t="e">
        <f>'TOTAL ENE-DIC'!#REF!</f>
        <v>#REF!</v>
      </c>
      <c r="F41" s="69" t="e">
        <f>'TOTAL ENE-DIC'!#REF!</f>
        <v>#REF!</v>
      </c>
      <c r="G41" s="69" t="e">
        <f>'TOTAL ENE-DIC'!#REF!</f>
        <v>#REF!</v>
      </c>
      <c r="H41" s="69" t="e">
        <f>'TOTAL ENE-DIC'!#REF!</f>
        <v>#REF!</v>
      </c>
      <c r="I41" s="69" t="e">
        <f>'TOTAL ENE-DIC'!#REF!</f>
        <v>#REF!</v>
      </c>
      <c r="J41" s="69" t="e">
        <f>'TOTAL ENE-DIC'!#REF!</f>
        <v>#REF!</v>
      </c>
      <c r="K41" s="73" t="e">
        <f>'TOTAL ENE-DIC'!#REF!</f>
        <v>#REF!</v>
      </c>
    </row>
    <row r="42" spans="1:11" x14ac:dyDescent="0.25">
      <c r="A42" s="70" t="s">
        <v>55</v>
      </c>
      <c r="B42" s="42" t="s">
        <v>56</v>
      </c>
      <c r="C42" s="72" t="e">
        <f>'TOTAL ENE-DIC'!#REF!</f>
        <v>#REF!</v>
      </c>
      <c r="D42" s="69" t="e">
        <f>'TOTAL ENE-DIC'!#REF!</f>
        <v>#REF!</v>
      </c>
      <c r="E42" s="69" t="e">
        <f>'TOTAL ENE-DIC'!#REF!</f>
        <v>#REF!</v>
      </c>
      <c r="F42" s="69" t="e">
        <f>'TOTAL ENE-DIC'!#REF!</f>
        <v>#REF!</v>
      </c>
      <c r="G42" s="69" t="e">
        <f>'TOTAL ENE-DIC'!#REF!</f>
        <v>#REF!</v>
      </c>
      <c r="H42" s="69" t="e">
        <f>'TOTAL ENE-DIC'!#REF!</f>
        <v>#REF!</v>
      </c>
      <c r="I42" s="69" t="e">
        <f>'TOTAL ENE-DIC'!#REF!</f>
        <v>#REF!</v>
      </c>
      <c r="J42" s="69" t="e">
        <f>'TOTAL ENE-DIC'!#REF!</f>
        <v>#REF!</v>
      </c>
      <c r="K42" s="73" t="e">
        <f>'TOTAL ENE-DIC'!#REF!</f>
        <v>#REF!</v>
      </c>
    </row>
    <row r="43" spans="1:11" x14ac:dyDescent="0.25">
      <c r="A43" s="70" t="s">
        <v>31</v>
      </c>
      <c r="B43" s="42" t="s">
        <v>57</v>
      </c>
      <c r="C43" s="72" t="e">
        <f>'TOTAL ENE-DIC'!#REF!</f>
        <v>#REF!</v>
      </c>
      <c r="D43" s="69" t="e">
        <f>'TOTAL ENE-DIC'!#REF!</f>
        <v>#REF!</v>
      </c>
      <c r="E43" s="69" t="e">
        <f>'TOTAL ENE-DIC'!#REF!</f>
        <v>#REF!</v>
      </c>
      <c r="F43" s="69" t="e">
        <f>'TOTAL ENE-DIC'!#REF!</f>
        <v>#REF!</v>
      </c>
      <c r="G43" s="69" t="e">
        <f>'TOTAL ENE-DIC'!#REF!</f>
        <v>#REF!</v>
      </c>
      <c r="H43" s="69" t="e">
        <f>'TOTAL ENE-DIC'!#REF!</f>
        <v>#REF!</v>
      </c>
      <c r="I43" s="69" t="e">
        <f>'TOTAL ENE-DIC'!#REF!</f>
        <v>#REF!</v>
      </c>
      <c r="J43" s="69" t="e">
        <f>'TOTAL ENE-DIC'!#REF!</f>
        <v>#REF!</v>
      </c>
      <c r="K43" s="73" t="e">
        <f>'TOTAL ENE-DIC'!#REF!</f>
        <v>#REF!</v>
      </c>
    </row>
    <row r="44" spans="1:11" x14ac:dyDescent="0.25">
      <c r="A44" s="70" t="s">
        <v>58</v>
      </c>
      <c r="B44" s="42" t="s">
        <v>59</v>
      </c>
      <c r="C44" s="72" t="e">
        <f>'TOTAL ENE-DIC'!#REF!</f>
        <v>#REF!</v>
      </c>
      <c r="D44" s="69" t="e">
        <f>'TOTAL ENE-DIC'!#REF!</f>
        <v>#REF!</v>
      </c>
      <c r="E44" s="69" t="e">
        <f>'TOTAL ENE-DIC'!#REF!</f>
        <v>#REF!</v>
      </c>
      <c r="F44" s="69" t="e">
        <f>'TOTAL ENE-DIC'!#REF!</f>
        <v>#REF!</v>
      </c>
      <c r="G44" s="69" t="e">
        <f>'TOTAL ENE-DIC'!#REF!</f>
        <v>#REF!</v>
      </c>
      <c r="H44" s="69" t="e">
        <f>'TOTAL ENE-DIC'!#REF!</f>
        <v>#REF!</v>
      </c>
      <c r="I44" s="69" t="e">
        <f>'TOTAL ENE-DIC'!#REF!</f>
        <v>#REF!</v>
      </c>
      <c r="J44" s="69" t="e">
        <f>'TOTAL ENE-DIC'!#REF!</f>
        <v>#REF!</v>
      </c>
      <c r="K44" s="73" t="e">
        <f>'TOTAL ENE-DIC'!#REF!</f>
        <v>#REF!</v>
      </c>
    </row>
    <row r="45" spans="1:11" x14ac:dyDescent="0.25">
      <c r="A45" s="70" t="s">
        <v>53</v>
      </c>
      <c r="B45" s="42" t="s">
        <v>60</v>
      </c>
      <c r="C45" s="72" t="e">
        <f>'TOTAL ENE-DIC'!#REF!</f>
        <v>#REF!</v>
      </c>
      <c r="D45" s="69" t="e">
        <f>'TOTAL ENE-DIC'!#REF!</f>
        <v>#REF!</v>
      </c>
      <c r="E45" s="69" t="e">
        <f>'TOTAL ENE-DIC'!#REF!</f>
        <v>#REF!</v>
      </c>
      <c r="F45" s="69" t="e">
        <f>'TOTAL ENE-DIC'!#REF!</f>
        <v>#REF!</v>
      </c>
      <c r="G45" s="69" t="e">
        <f>'TOTAL ENE-DIC'!#REF!</f>
        <v>#REF!</v>
      </c>
      <c r="H45" s="69" t="e">
        <f>'TOTAL ENE-DIC'!#REF!</f>
        <v>#REF!</v>
      </c>
      <c r="I45" s="69" t="e">
        <f>'TOTAL ENE-DIC'!#REF!</f>
        <v>#REF!</v>
      </c>
      <c r="J45" s="69" t="e">
        <f>'TOTAL ENE-DIC'!#REF!</f>
        <v>#REF!</v>
      </c>
      <c r="K45" s="73" t="e">
        <f>'TOTAL ENE-DIC'!#REF!</f>
        <v>#REF!</v>
      </c>
    </row>
    <row r="46" spans="1:11" x14ac:dyDescent="0.25">
      <c r="A46" s="70" t="s">
        <v>6</v>
      </c>
      <c r="B46" s="42" t="s">
        <v>61</v>
      </c>
      <c r="C46" s="72">
        <f>'TOTAL ENE-DIC'!AA12</f>
        <v>1890323000</v>
      </c>
      <c r="D46" s="69" t="e">
        <f>'TOTAL ENE-DIC'!#REF!</f>
        <v>#REF!</v>
      </c>
      <c r="E46" s="69" t="e">
        <f>'TOTAL ENE-DIC'!#REF!</f>
        <v>#REF!</v>
      </c>
      <c r="F46" s="69" t="e">
        <f>'TOTAL ENE-DIC'!#REF!</f>
        <v>#REF!</v>
      </c>
      <c r="G46" s="69" t="e">
        <f>'TOTAL ENE-DIC'!#REF!</f>
        <v>#REF!</v>
      </c>
      <c r="H46" s="69" t="e">
        <f>'TOTAL ENE-DIC'!#REF!</f>
        <v>#REF!</v>
      </c>
      <c r="I46" s="69" t="e">
        <f>'TOTAL ENE-DIC'!#REF!</f>
        <v>#REF!</v>
      </c>
      <c r="J46" s="69" t="e">
        <f>'TOTAL ENE-DIC'!#REF!</f>
        <v>#REF!</v>
      </c>
      <c r="K46" s="73" t="e">
        <f>'TOTAL ENE-DIC'!#REF!</f>
        <v>#REF!</v>
      </c>
    </row>
    <row r="47" spans="1:11" x14ac:dyDescent="0.25">
      <c r="A47" s="70" t="s">
        <v>48</v>
      </c>
      <c r="B47" s="42" t="s">
        <v>62</v>
      </c>
      <c r="C47" s="72">
        <f>'TOTAL ENE-DIC'!AA13</f>
        <v>360437400</v>
      </c>
      <c r="D47" s="69" t="e">
        <f>'TOTAL ENE-DIC'!#REF!</f>
        <v>#REF!</v>
      </c>
      <c r="E47" s="69" t="e">
        <f>'TOTAL ENE-DIC'!#REF!</f>
        <v>#REF!</v>
      </c>
      <c r="F47" s="69" t="e">
        <f>'TOTAL ENE-DIC'!#REF!</f>
        <v>#REF!</v>
      </c>
      <c r="G47" s="69" t="e">
        <f>'TOTAL ENE-DIC'!#REF!</f>
        <v>#REF!</v>
      </c>
      <c r="H47" s="69" t="e">
        <f>'TOTAL ENE-DIC'!#REF!</f>
        <v>#REF!</v>
      </c>
      <c r="I47" s="69" t="e">
        <f>'TOTAL ENE-DIC'!#REF!</f>
        <v>#REF!</v>
      </c>
      <c r="J47" s="69" t="e">
        <f>'TOTAL ENE-DIC'!#REF!</f>
        <v>#REF!</v>
      </c>
      <c r="K47" s="73" t="e">
        <f>'TOTAL ENE-DIC'!#REF!</f>
        <v>#REF!</v>
      </c>
    </row>
    <row r="48" spans="1:11" x14ac:dyDescent="0.25">
      <c r="A48" s="70" t="s">
        <v>21</v>
      </c>
      <c r="B48" s="42" t="s">
        <v>63</v>
      </c>
      <c r="C48" s="72" t="e">
        <f>'TOTAL ENE-DIC'!#REF!</f>
        <v>#REF!</v>
      </c>
      <c r="D48" s="69" t="e">
        <f>'TOTAL ENE-DIC'!#REF!</f>
        <v>#REF!</v>
      </c>
      <c r="E48" s="69" t="e">
        <f>'TOTAL ENE-DIC'!#REF!</f>
        <v>#REF!</v>
      </c>
      <c r="F48" s="69" t="e">
        <f>'TOTAL ENE-DIC'!#REF!</f>
        <v>#REF!</v>
      </c>
      <c r="G48" s="69" t="e">
        <f>'TOTAL ENE-DIC'!#REF!</f>
        <v>#REF!</v>
      </c>
      <c r="H48" s="69" t="e">
        <f>'TOTAL ENE-DIC'!#REF!</f>
        <v>#REF!</v>
      </c>
      <c r="I48" s="69" t="e">
        <f>'TOTAL ENE-DIC'!#REF!</f>
        <v>#REF!</v>
      </c>
      <c r="J48" s="69" t="e">
        <f>'TOTAL ENE-DIC'!#REF!</f>
        <v>#REF!</v>
      </c>
      <c r="K48" s="73" t="e">
        <f>'TOTAL ENE-DIC'!#REF!</f>
        <v>#REF!</v>
      </c>
    </row>
    <row r="49" spans="1:11" ht="15.75" thickBot="1" x14ac:dyDescent="0.3">
      <c r="A49" s="71" t="s">
        <v>16</v>
      </c>
      <c r="B49" s="43" t="s">
        <v>64</v>
      </c>
      <c r="C49" s="72" t="e">
        <f>'TOTAL ENE-DIC'!#REF!</f>
        <v>#REF!</v>
      </c>
      <c r="D49" s="69" t="e">
        <f>'TOTAL ENE-DIC'!#REF!</f>
        <v>#REF!</v>
      </c>
      <c r="E49" s="69" t="e">
        <f>'TOTAL ENE-DIC'!#REF!</f>
        <v>#REF!</v>
      </c>
      <c r="F49" s="69" t="e">
        <f>'TOTAL ENE-DIC'!#REF!</f>
        <v>#REF!</v>
      </c>
      <c r="G49" s="69" t="e">
        <f>'TOTAL ENE-DIC'!#REF!</f>
        <v>#REF!</v>
      </c>
      <c r="H49" s="69" t="e">
        <f>'TOTAL ENE-DIC'!#REF!</f>
        <v>#REF!</v>
      </c>
      <c r="I49" s="69" t="e">
        <f>'TOTAL ENE-DIC'!#REF!</f>
        <v>#REF!</v>
      </c>
      <c r="J49" s="69" t="e">
        <f>'TOTAL ENE-DIC'!#REF!</f>
        <v>#REF!</v>
      </c>
      <c r="K49" s="73" t="e">
        <f>'TOTAL ENE-DIC'!#REF!</f>
        <v>#REF!</v>
      </c>
    </row>
    <row r="50" spans="1:11" ht="15.75" thickBot="1" x14ac:dyDescent="0.3">
      <c r="A50" s="307" t="s">
        <v>118</v>
      </c>
      <c r="B50" s="308"/>
      <c r="C50" s="81" t="e">
        <f>SUM(C11:C49)</f>
        <v>#REF!</v>
      </c>
      <c r="D50" s="82" t="e">
        <f t="shared" ref="D50:K50" si="0">SUM(D11:D49)</f>
        <v>#REF!</v>
      </c>
      <c r="E50" s="82" t="e">
        <f t="shared" si="0"/>
        <v>#REF!</v>
      </c>
      <c r="F50" s="82" t="e">
        <f t="shared" si="0"/>
        <v>#REF!</v>
      </c>
      <c r="G50" s="82" t="e">
        <f t="shared" si="0"/>
        <v>#REF!</v>
      </c>
      <c r="H50" s="82" t="e">
        <f t="shared" si="0"/>
        <v>#REF!</v>
      </c>
      <c r="I50" s="82" t="e">
        <f t="shared" si="0"/>
        <v>#REF!</v>
      </c>
      <c r="J50" s="82" t="e">
        <f t="shared" si="0"/>
        <v>#REF!</v>
      </c>
      <c r="K50" s="83" t="e">
        <f t="shared" si="0"/>
        <v>#REF!</v>
      </c>
    </row>
    <row r="51" spans="1:11" x14ac:dyDescent="0.25">
      <c r="A51" s="307" t="s">
        <v>121</v>
      </c>
      <c r="B51" s="308"/>
      <c r="C51" s="84" t="e">
        <f>SUM(C50:K50)</f>
        <v>#REF!</v>
      </c>
    </row>
  </sheetData>
  <mergeCells count="3">
    <mergeCell ref="C9:K9"/>
    <mergeCell ref="A50:B50"/>
    <mergeCell ref="A51:B51"/>
  </mergeCells>
  <printOptions horizontalCentered="1" verticalCentered="1"/>
  <pageMargins left="0.19685039370078741" right="0.27559055118110237" top="0.74803149606299213" bottom="0.74803149606299213" header="0.31496062992125984" footer="0.31496062992125984"/>
  <pageSetup paperSize="14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41"/>
  <sheetViews>
    <sheetView zoomScale="70" zoomScaleNormal="70" workbookViewId="0">
      <selection activeCell="W29" sqref="W29"/>
    </sheetView>
  </sheetViews>
  <sheetFormatPr baseColWidth="10" defaultRowHeight="15" x14ac:dyDescent="0.25"/>
  <cols>
    <col min="1" max="2" width="21.140625" customWidth="1"/>
    <col min="3" max="10" width="17.140625" hidden="1" customWidth="1"/>
    <col min="11" max="11" width="27.85546875" customWidth="1"/>
    <col min="12" max="19" width="17.140625" hidden="1" customWidth="1"/>
    <col min="20" max="20" width="30.28515625" customWidth="1"/>
    <col min="21" max="21" width="16.7109375" bestFit="1" customWidth="1"/>
    <col min="22" max="23" width="15.7109375" bestFit="1" customWidth="1"/>
    <col min="24" max="24" width="16.5703125" customWidth="1"/>
    <col min="25" max="26" width="15.5703125" bestFit="1" customWidth="1"/>
    <col min="27" max="28" width="15.7109375" bestFit="1" customWidth="1"/>
  </cols>
  <sheetData>
    <row r="1" spans="1:22" s="39" customFormat="1" ht="15.75" customHeight="1" x14ac:dyDescent="0.25">
      <c r="A1" s="317" t="s">
        <v>68</v>
      </c>
      <c r="B1" s="315" t="s">
        <v>69</v>
      </c>
      <c r="C1" s="314" t="s">
        <v>100</v>
      </c>
      <c r="D1" s="314"/>
      <c r="E1" s="314"/>
      <c r="F1" s="314"/>
      <c r="G1" s="314"/>
      <c r="H1" s="314"/>
      <c r="I1" s="314"/>
      <c r="J1" s="314"/>
      <c r="K1" s="67" t="s">
        <v>108</v>
      </c>
      <c r="L1" s="314" t="s">
        <v>106</v>
      </c>
      <c r="M1" s="314"/>
      <c r="N1" s="314"/>
      <c r="O1" s="314"/>
      <c r="P1" s="314"/>
      <c r="Q1" s="314"/>
      <c r="R1" s="314"/>
      <c r="S1" s="314"/>
      <c r="T1" s="67" t="s">
        <v>101</v>
      </c>
      <c r="U1" s="312" t="s">
        <v>102</v>
      </c>
    </row>
    <row r="2" spans="1:22" s="40" customFormat="1" ht="15.75" thickBot="1" x14ac:dyDescent="0.3">
      <c r="A2" s="318"/>
      <c r="B2" s="316"/>
      <c r="C2" s="68" t="s">
        <v>94</v>
      </c>
      <c r="D2" s="68" t="s">
        <v>95</v>
      </c>
      <c r="E2" s="68" t="s">
        <v>96</v>
      </c>
      <c r="F2" s="68" t="s">
        <v>97</v>
      </c>
      <c r="G2" s="68" t="s">
        <v>98</v>
      </c>
      <c r="H2" s="68" t="s">
        <v>103</v>
      </c>
      <c r="I2" s="68" t="s">
        <v>104</v>
      </c>
      <c r="J2" s="68" t="s">
        <v>105</v>
      </c>
      <c r="K2" s="68" t="s">
        <v>107</v>
      </c>
      <c r="L2" s="68" t="s">
        <v>94</v>
      </c>
      <c r="M2" s="68" t="s">
        <v>95</v>
      </c>
      <c r="N2" s="68" t="s">
        <v>96</v>
      </c>
      <c r="O2" s="68" t="s">
        <v>97</v>
      </c>
      <c r="P2" s="68" t="s">
        <v>98</v>
      </c>
      <c r="Q2" s="68" t="s">
        <v>103</v>
      </c>
      <c r="R2" s="68" t="s">
        <v>104</v>
      </c>
      <c r="S2" s="68" t="s">
        <v>105</v>
      </c>
      <c r="T2" s="68" t="s">
        <v>107</v>
      </c>
      <c r="U2" s="313"/>
    </row>
    <row r="3" spans="1:22" x14ac:dyDescent="0.25">
      <c r="A3" s="310" t="s">
        <v>6</v>
      </c>
      <c r="B3" s="41" t="s">
        <v>7</v>
      </c>
      <c r="C3" s="63">
        <v>197506</v>
      </c>
      <c r="D3" s="5">
        <v>155108</v>
      </c>
      <c r="E3" s="5">
        <v>188665</v>
      </c>
      <c r="F3" s="5">
        <v>188245</v>
      </c>
      <c r="G3" s="6">
        <v>171836</v>
      </c>
      <c r="H3" s="6">
        <v>194541</v>
      </c>
      <c r="I3" s="6">
        <v>173912</v>
      </c>
      <c r="J3" s="64">
        <v>188020</v>
      </c>
      <c r="K3" s="64">
        <f>SUM(C3:J3)</f>
        <v>1457833</v>
      </c>
      <c r="L3" s="65">
        <v>1387800500</v>
      </c>
      <c r="M3" s="31">
        <v>1110336900</v>
      </c>
      <c r="N3" s="31">
        <v>1345818200</v>
      </c>
      <c r="O3" s="31">
        <v>1342239300</v>
      </c>
      <c r="P3" s="31">
        <v>1224151500</v>
      </c>
      <c r="Q3" s="31">
        <v>1373645300</v>
      </c>
      <c r="R3" s="31">
        <v>1250422800</v>
      </c>
      <c r="S3" s="66">
        <v>1343042500</v>
      </c>
      <c r="T3" s="66">
        <f>SUM(L3:S3)</f>
        <v>10377457000</v>
      </c>
      <c r="U3" s="64">
        <f t="shared" ref="U3:U41" si="0">(SUM(C3:J3))/212</f>
        <v>6876.5707547169814</v>
      </c>
      <c r="V3" s="1"/>
    </row>
    <row r="4" spans="1:22" x14ac:dyDescent="0.25">
      <c r="A4" s="310"/>
      <c r="B4" s="42" t="s">
        <v>23</v>
      </c>
      <c r="C4" s="51">
        <v>50819</v>
      </c>
      <c r="D4" s="2">
        <v>35934</v>
      </c>
      <c r="E4" s="2">
        <v>39817</v>
      </c>
      <c r="F4" s="2">
        <v>44558</v>
      </c>
      <c r="G4" s="3">
        <v>36774</v>
      </c>
      <c r="H4" s="3">
        <v>43455</v>
      </c>
      <c r="I4" s="3">
        <v>42761</v>
      </c>
      <c r="J4" s="10">
        <v>43489</v>
      </c>
      <c r="K4" s="10">
        <f t="shared" ref="K4:K41" si="1">SUM(C4:J4)</f>
        <v>337607</v>
      </c>
      <c r="L4" s="60">
        <v>390257600</v>
      </c>
      <c r="M4" s="4">
        <v>297926700</v>
      </c>
      <c r="N4" s="4">
        <v>328598900</v>
      </c>
      <c r="O4" s="4">
        <v>354645500</v>
      </c>
      <c r="P4" s="4">
        <v>288278400</v>
      </c>
      <c r="Q4" s="4">
        <v>344551700</v>
      </c>
      <c r="R4" s="4">
        <v>349059900</v>
      </c>
      <c r="S4" s="34">
        <v>346613900</v>
      </c>
      <c r="T4" s="34">
        <f t="shared" ref="T4:T41" si="2">SUM(L4:S4)</f>
        <v>2699932600</v>
      </c>
      <c r="U4" s="10">
        <f t="shared" si="0"/>
        <v>1592.4858490566037</v>
      </c>
    </row>
    <row r="5" spans="1:22" x14ac:dyDescent="0.25">
      <c r="A5" s="310"/>
      <c r="B5" s="42" t="s">
        <v>34</v>
      </c>
      <c r="C5" s="51">
        <v>32202</v>
      </c>
      <c r="D5" s="2">
        <v>18898</v>
      </c>
      <c r="E5" s="2">
        <v>32195</v>
      </c>
      <c r="F5" s="2">
        <v>31810</v>
      </c>
      <c r="G5" s="3">
        <v>23177</v>
      </c>
      <c r="H5" s="3">
        <v>26330</v>
      </c>
      <c r="I5" s="3">
        <v>20990</v>
      </c>
      <c r="J5" s="10">
        <v>22103</v>
      </c>
      <c r="K5" s="10">
        <f t="shared" si="1"/>
        <v>207705</v>
      </c>
      <c r="L5" s="60">
        <v>251503600</v>
      </c>
      <c r="M5" s="4">
        <v>152232500</v>
      </c>
      <c r="N5" s="4">
        <v>256361000</v>
      </c>
      <c r="O5" s="4">
        <v>247229500</v>
      </c>
      <c r="P5" s="4">
        <v>182413400</v>
      </c>
      <c r="Q5" s="4">
        <v>195621200</v>
      </c>
      <c r="R5" s="4">
        <v>159742900</v>
      </c>
      <c r="S5" s="34">
        <v>169902100</v>
      </c>
      <c r="T5" s="34">
        <f t="shared" si="2"/>
        <v>1615006200</v>
      </c>
      <c r="U5" s="10">
        <f t="shared" si="0"/>
        <v>979.7405660377359</v>
      </c>
    </row>
    <row r="6" spans="1:22" x14ac:dyDescent="0.25">
      <c r="A6" s="310"/>
      <c r="B6" s="42" t="s">
        <v>37</v>
      </c>
      <c r="C6" s="51">
        <v>134560</v>
      </c>
      <c r="D6" s="2">
        <v>83537</v>
      </c>
      <c r="E6" s="2">
        <v>90818</v>
      </c>
      <c r="F6" s="2">
        <v>108899</v>
      </c>
      <c r="G6" s="3">
        <v>93322</v>
      </c>
      <c r="H6" s="3">
        <v>99714</v>
      </c>
      <c r="I6" s="3">
        <v>98351</v>
      </c>
      <c r="J6" s="10">
        <v>94836</v>
      </c>
      <c r="K6" s="10">
        <f t="shared" si="1"/>
        <v>804037</v>
      </c>
      <c r="L6" s="60">
        <v>1215398500</v>
      </c>
      <c r="M6" s="4">
        <v>885543100</v>
      </c>
      <c r="N6" s="4">
        <v>952431300</v>
      </c>
      <c r="O6" s="4">
        <v>1066404400</v>
      </c>
      <c r="P6" s="4">
        <v>1010123100</v>
      </c>
      <c r="Q6" s="4">
        <v>996289300</v>
      </c>
      <c r="R6" s="4">
        <v>1026548300</v>
      </c>
      <c r="S6" s="34">
        <v>976885700</v>
      </c>
      <c r="T6" s="34">
        <f t="shared" si="2"/>
        <v>8129623700</v>
      </c>
      <c r="U6" s="10">
        <f t="shared" si="0"/>
        <v>3792.6273584905662</v>
      </c>
    </row>
    <row r="7" spans="1:22" x14ac:dyDescent="0.25">
      <c r="A7" s="310"/>
      <c r="B7" s="42" t="s">
        <v>44</v>
      </c>
      <c r="C7" s="51">
        <v>164516</v>
      </c>
      <c r="D7" s="2">
        <v>113903</v>
      </c>
      <c r="E7" s="2">
        <v>120422</v>
      </c>
      <c r="F7" s="2">
        <v>138517</v>
      </c>
      <c r="G7" s="3">
        <v>126123</v>
      </c>
      <c r="H7" s="3">
        <v>147154</v>
      </c>
      <c r="I7" s="3">
        <v>141017</v>
      </c>
      <c r="J7" s="10">
        <v>151765</v>
      </c>
      <c r="K7" s="10">
        <f t="shared" si="1"/>
        <v>1103417</v>
      </c>
      <c r="L7" s="60">
        <v>1394549600</v>
      </c>
      <c r="M7" s="4">
        <v>1081176500</v>
      </c>
      <c r="N7" s="4">
        <v>1148541100</v>
      </c>
      <c r="O7" s="4">
        <v>1266949800</v>
      </c>
      <c r="P7" s="4">
        <v>1236268400</v>
      </c>
      <c r="Q7" s="4">
        <v>1319055200</v>
      </c>
      <c r="R7" s="4">
        <v>1338109000</v>
      </c>
      <c r="S7" s="34">
        <v>1399781600</v>
      </c>
      <c r="T7" s="34">
        <f t="shared" si="2"/>
        <v>10184431200</v>
      </c>
      <c r="U7" s="10">
        <f t="shared" si="0"/>
        <v>5204.7971698113206</v>
      </c>
    </row>
    <row r="8" spans="1:22" x14ac:dyDescent="0.25">
      <c r="A8" s="310"/>
      <c r="B8" s="42" t="s">
        <v>45</v>
      </c>
      <c r="C8" s="51">
        <v>45721</v>
      </c>
      <c r="D8" s="2">
        <v>32210</v>
      </c>
      <c r="E8" s="2">
        <v>35535</v>
      </c>
      <c r="F8" s="2">
        <v>40143</v>
      </c>
      <c r="G8" s="3">
        <v>32394</v>
      </c>
      <c r="H8" s="3">
        <v>38173</v>
      </c>
      <c r="I8" s="3">
        <v>37351</v>
      </c>
      <c r="J8" s="10">
        <v>37678</v>
      </c>
      <c r="K8" s="10">
        <f t="shared" si="1"/>
        <v>299205</v>
      </c>
      <c r="L8" s="60">
        <v>364088450</v>
      </c>
      <c r="M8" s="4">
        <v>276096800</v>
      </c>
      <c r="N8" s="4">
        <v>301707000</v>
      </c>
      <c r="O8" s="4">
        <v>327764700</v>
      </c>
      <c r="P8" s="4">
        <v>261537400</v>
      </c>
      <c r="Q8" s="4">
        <v>314963000</v>
      </c>
      <c r="R8" s="4">
        <v>316201200</v>
      </c>
      <c r="S8" s="34">
        <v>311406550</v>
      </c>
      <c r="T8" s="34">
        <f t="shared" si="2"/>
        <v>2473765100</v>
      </c>
      <c r="U8" s="10">
        <f t="shared" si="0"/>
        <v>1411.3443396226414</v>
      </c>
    </row>
    <row r="9" spans="1:22" ht="15.75" thickBot="1" x14ac:dyDescent="0.3">
      <c r="A9" s="311"/>
      <c r="B9" s="43" t="s">
        <v>61</v>
      </c>
      <c r="C9" s="52">
        <v>121707</v>
      </c>
      <c r="D9" s="11">
        <v>70942</v>
      </c>
      <c r="E9" s="11">
        <v>77101</v>
      </c>
      <c r="F9" s="11">
        <v>94550</v>
      </c>
      <c r="G9" s="12">
        <v>79443</v>
      </c>
      <c r="H9" s="12">
        <v>84827</v>
      </c>
      <c r="I9" s="12">
        <v>84365</v>
      </c>
      <c r="J9" s="13">
        <v>80505</v>
      </c>
      <c r="K9" s="13">
        <f t="shared" si="1"/>
        <v>693440</v>
      </c>
      <c r="L9" s="61">
        <v>1103170600</v>
      </c>
      <c r="M9" s="35">
        <v>789930200</v>
      </c>
      <c r="N9" s="35">
        <v>850698550</v>
      </c>
      <c r="O9" s="35">
        <v>961593300</v>
      </c>
      <c r="P9" s="35">
        <v>910999700</v>
      </c>
      <c r="Q9" s="35">
        <v>884514200</v>
      </c>
      <c r="R9" s="35">
        <v>923479500</v>
      </c>
      <c r="S9" s="36">
        <v>872633900</v>
      </c>
      <c r="T9" s="36">
        <f t="shared" si="2"/>
        <v>7297019950</v>
      </c>
      <c r="U9" s="13">
        <f t="shared" si="0"/>
        <v>3270.9433962264152</v>
      </c>
    </row>
    <row r="10" spans="1:22" x14ac:dyDescent="0.25">
      <c r="A10" s="309" t="s">
        <v>16</v>
      </c>
      <c r="B10" s="44" t="s">
        <v>17</v>
      </c>
      <c r="C10" s="50">
        <v>81771</v>
      </c>
      <c r="D10" s="7">
        <v>61137</v>
      </c>
      <c r="E10" s="7">
        <v>68846</v>
      </c>
      <c r="F10" s="7">
        <v>80828</v>
      </c>
      <c r="G10" s="8">
        <v>72391</v>
      </c>
      <c r="H10" s="8">
        <v>71927</v>
      </c>
      <c r="I10" s="8">
        <v>75116</v>
      </c>
      <c r="J10" s="9">
        <v>69008</v>
      </c>
      <c r="K10" s="9">
        <f t="shared" si="1"/>
        <v>581024</v>
      </c>
      <c r="L10" s="59">
        <v>720866200</v>
      </c>
      <c r="M10" s="32">
        <v>577775600</v>
      </c>
      <c r="N10" s="32">
        <v>642926600</v>
      </c>
      <c r="O10" s="32">
        <v>753867300</v>
      </c>
      <c r="P10" s="32">
        <v>724050200</v>
      </c>
      <c r="Q10" s="32">
        <v>683275000</v>
      </c>
      <c r="R10" s="32">
        <v>728086500</v>
      </c>
      <c r="S10" s="33">
        <v>652037650</v>
      </c>
      <c r="T10" s="33">
        <f t="shared" si="2"/>
        <v>5482885050</v>
      </c>
      <c r="U10" s="9">
        <f t="shared" si="0"/>
        <v>2740.6792452830186</v>
      </c>
    </row>
    <row r="11" spans="1:22" ht="15.75" thickBot="1" x14ac:dyDescent="0.3">
      <c r="A11" s="311"/>
      <c r="B11" s="43" t="s">
        <v>64</v>
      </c>
      <c r="C11" s="52">
        <v>118612</v>
      </c>
      <c r="D11" s="11">
        <v>82980</v>
      </c>
      <c r="E11" s="11">
        <v>89466</v>
      </c>
      <c r="F11" s="11">
        <v>104099</v>
      </c>
      <c r="G11" s="12">
        <v>93215</v>
      </c>
      <c r="H11" s="12">
        <v>93231</v>
      </c>
      <c r="I11" s="12">
        <v>96364</v>
      </c>
      <c r="J11" s="13">
        <v>89579</v>
      </c>
      <c r="K11" s="13">
        <f t="shared" si="1"/>
        <v>767546</v>
      </c>
      <c r="L11" s="61">
        <v>1046816100</v>
      </c>
      <c r="M11" s="35">
        <v>800637200</v>
      </c>
      <c r="N11" s="35">
        <v>854637700</v>
      </c>
      <c r="O11" s="35">
        <v>968856100</v>
      </c>
      <c r="P11" s="35">
        <v>937820500</v>
      </c>
      <c r="Q11" s="35">
        <v>896099400</v>
      </c>
      <c r="R11" s="35">
        <v>936462700</v>
      </c>
      <c r="S11" s="36">
        <v>855560100</v>
      </c>
      <c r="T11" s="36">
        <f t="shared" si="2"/>
        <v>7296889800</v>
      </c>
      <c r="U11" s="13">
        <f t="shared" si="0"/>
        <v>3620.5</v>
      </c>
    </row>
    <row r="12" spans="1:22" x14ac:dyDescent="0.25">
      <c r="A12" s="309" t="s">
        <v>9</v>
      </c>
      <c r="B12" s="44" t="s">
        <v>10</v>
      </c>
      <c r="C12" s="50">
        <v>123569</v>
      </c>
      <c r="D12" s="7">
        <v>72483</v>
      </c>
      <c r="E12" s="7">
        <v>81840</v>
      </c>
      <c r="F12" s="7">
        <v>92517</v>
      </c>
      <c r="G12" s="8">
        <v>76058</v>
      </c>
      <c r="H12" s="8">
        <v>98298</v>
      </c>
      <c r="I12" s="8">
        <v>88477</v>
      </c>
      <c r="J12" s="9">
        <v>91919</v>
      </c>
      <c r="K12" s="9">
        <f t="shared" si="1"/>
        <v>725161</v>
      </c>
      <c r="L12" s="59">
        <v>990297100</v>
      </c>
      <c r="M12" s="32">
        <v>647967050</v>
      </c>
      <c r="N12" s="32">
        <v>714847050</v>
      </c>
      <c r="O12" s="32">
        <v>776679800</v>
      </c>
      <c r="P12" s="32">
        <v>697273200</v>
      </c>
      <c r="Q12" s="32">
        <v>832246450</v>
      </c>
      <c r="R12" s="32">
        <v>770024000</v>
      </c>
      <c r="S12" s="33">
        <v>779809300</v>
      </c>
      <c r="T12" s="33">
        <f t="shared" si="2"/>
        <v>6209143950</v>
      </c>
      <c r="U12" s="9">
        <f t="shared" si="0"/>
        <v>3420.5707547169814</v>
      </c>
    </row>
    <row r="13" spans="1:22" x14ac:dyDescent="0.25">
      <c r="A13" s="310"/>
      <c r="B13" s="42" t="s">
        <v>25</v>
      </c>
      <c r="C13" s="51">
        <v>90506</v>
      </c>
      <c r="D13" s="2">
        <v>62436</v>
      </c>
      <c r="E13" s="2">
        <v>73619</v>
      </c>
      <c r="F13" s="2">
        <v>77323</v>
      </c>
      <c r="G13" s="3">
        <v>61829</v>
      </c>
      <c r="H13" s="3">
        <v>71577</v>
      </c>
      <c r="I13" s="3">
        <v>62604</v>
      </c>
      <c r="J13" s="10">
        <v>69253</v>
      </c>
      <c r="K13" s="10">
        <f t="shared" si="1"/>
        <v>569147</v>
      </c>
      <c r="L13" s="60">
        <v>630846150</v>
      </c>
      <c r="M13" s="4">
        <v>456471350</v>
      </c>
      <c r="N13" s="4">
        <v>553812350</v>
      </c>
      <c r="O13" s="4">
        <v>577647900</v>
      </c>
      <c r="P13" s="4">
        <v>465272400</v>
      </c>
      <c r="Q13" s="4">
        <v>533005350</v>
      </c>
      <c r="R13" s="4">
        <v>437456800</v>
      </c>
      <c r="S13" s="34">
        <v>495721900</v>
      </c>
      <c r="T13" s="34">
        <f t="shared" si="2"/>
        <v>4150234200</v>
      </c>
      <c r="U13" s="10">
        <f t="shared" si="0"/>
        <v>2684.6556603773583</v>
      </c>
    </row>
    <row r="14" spans="1:22" ht="15.75" thickBot="1" x14ac:dyDescent="0.3">
      <c r="A14" s="311"/>
      <c r="B14" s="43" t="s">
        <v>52</v>
      </c>
      <c r="C14" s="52">
        <v>77763</v>
      </c>
      <c r="D14" s="11">
        <v>55391</v>
      </c>
      <c r="E14" s="11">
        <v>65155</v>
      </c>
      <c r="F14" s="11">
        <v>70744</v>
      </c>
      <c r="G14" s="12">
        <v>50328</v>
      </c>
      <c r="H14" s="12">
        <v>71076</v>
      </c>
      <c r="I14" s="12">
        <v>68442</v>
      </c>
      <c r="J14" s="13">
        <v>78719</v>
      </c>
      <c r="K14" s="13">
        <f t="shared" si="1"/>
        <v>537618</v>
      </c>
      <c r="L14" s="61">
        <v>521126150</v>
      </c>
      <c r="M14" s="35">
        <v>378789100</v>
      </c>
      <c r="N14" s="35">
        <v>444756650</v>
      </c>
      <c r="O14" s="35">
        <v>479452750</v>
      </c>
      <c r="P14" s="35">
        <v>345731050</v>
      </c>
      <c r="Q14" s="35">
        <v>482164450</v>
      </c>
      <c r="R14" s="35">
        <v>466613800</v>
      </c>
      <c r="S14" s="36">
        <v>534829950</v>
      </c>
      <c r="T14" s="36">
        <f t="shared" si="2"/>
        <v>3653463900</v>
      </c>
      <c r="U14" s="13">
        <f t="shared" si="0"/>
        <v>2535.933962264151</v>
      </c>
    </row>
    <row r="15" spans="1:22" x14ac:dyDescent="0.25">
      <c r="A15" s="309" t="s">
        <v>53</v>
      </c>
      <c r="B15" s="45" t="s">
        <v>54</v>
      </c>
      <c r="C15" s="53">
        <v>26697</v>
      </c>
      <c r="D15" s="14">
        <v>21599</v>
      </c>
      <c r="E15" s="14">
        <v>23587</v>
      </c>
      <c r="F15" s="14">
        <v>24898</v>
      </c>
      <c r="G15" s="15">
        <v>23719</v>
      </c>
      <c r="H15" s="15">
        <v>24545</v>
      </c>
      <c r="I15" s="15">
        <v>25935</v>
      </c>
      <c r="J15" s="16">
        <v>25468</v>
      </c>
      <c r="K15" s="16">
        <f t="shared" si="1"/>
        <v>196448</v>
      </c>
      <c r="L15" s="59">
        <v>207764500</v>
      </c>
      <c r="M15" s="32">
        <v>173010750</v>
      </c>
      <c r="N15" s="32">
        <v>190413300</v>
      </c>
      <c r="O15" s="32">
        <v>199588200</v>
      </c>
      <c r="P15" s="32">
        <v>195358500</v>
      </c>
      <c r="Q15" s="32">
        <v>194671400</v>
      </c>
      <c r="R15" s="32">
        <v>214245200</v>
      </c>
      <c r="S15" s="33">
        <v>207066800</v>
      </c>
      <c r="T15" s="33">
        <f t="shared" si="2"/>
        <v>1582118650</v>
      </c>
      <c r="U15" s="16">
        <f t="shared" si="0"/>
        <v>926.64150943396226</v>
      </c>
    </row>
    <row r="16" spans="1:22" ht="15.75" thickBot="1" x14ac:dyDescent="0.3">
      <c r="A16" s="311"/>
      <c r="B16" s="46" t="s">
        <v>60</v>
      </c>
      <c r="C16" s="54">
        <v>150005</v>
      </c>
      <c r="D16" s="17">
        <v>98733</v>
      </c>
      <c r="E16" s="17">
        <v>113308</v>
      </c>
      <c r="F16" s="17">
        <v>130268</v>
      </c>
      <c r="G16" s="18">
        <v>113128</v>
      </c>
      <c r="H16" s="18">
        <v>126667</v>
      </c>
      <c r="I16" s="18">
        <v>123450</v>
      </c>
      <c r="J16" s="19">
        <v>130926</v>
      </c>
      <c r="K16" s="19">
        <f t="shared" si="1"/>
        <v>986485</v>
      </c>
      <c r="L16" s="61">
        <v>1308240600</v>
      </c>
      <c r="M16" s="35">
        <v>974655600</v>
      </c>
      <c r="N16" s="35">
        <v>1107965250</v>
      </c>
      <c r="O16" s="35">
        <v>1218941500</v>
      </c>
      <c r="P16" s="35">
        <v>1151300400</v>
      </c>
      <c r="Q16" s="35">
        <v>1182050450</v>
      </c>
      <c r="R16" s="35">
        <v>1219375750</v>
      </c>
      <c r="S16" s="36">
        <v>1251542000</v>
      </c>
      <c r="T16" s="36">
        <f t="shared" si="2"/>
        <v>9414071550</v>
      </c>
      <c r="U16" s="19">
        <f t="shared" si="0"/>
        <v>4653.2311320754716</v>
      </c>
    </row>
    <row r="17" spans="1:21" ht="15.75" thickBot="1" x14ac:dyDescent="0.3">
      <c r="A17" s="29" t="s">
        <v>58</v>
      </c>
      <c r="B17" s="47" t="s">
        <v>59</v>
      </c>
      <c r="C17" s="55">
        <v>90911</v>
      </c>
      <c r="D17" s="23">
        <v>72221</v>
      </c>
      <c r="E17" s="23">
        <v>78776</v>
      </c>
      <c r="F17" s="23">
        <v>79573</v>
      </c>
      <c r="G17" s="24">
        <v>80268</v>
      </c>
      <c r="H17" s="24">
        <v>79210</v>
      </c>
      <c r="I17" s="24">
        <v>82184</v>
      </c>
      <c r="J17" s="25">
        <v>86274</v>
      </c>
      <c r="K17" s="25">
        <f t="shared" si="1"/>
        <v>649417</v>
      </c>
      <c r="L17" s="62">
        <v>920473200</v>
      </c>
      <c r="M17" s="37">
        <v>800278400</v>
      </c>
      <c r="N17" s="37">
        <v>873901500</v>
      </c>
      <c r="O17" s="37">
        <v>837634100</v>
      </c>
      <c r="P17" s="37">
        <v>892348900</v>
      </c>
      <c r="Q17" s="37">
        <v>847478400</v>
      </c>
      <c r="R17" s="37">
        <v>895493900</v>
      </c>
      <c r="S17" s="38">
        <v>973057200</v>
      </c>
      <c r="T17" s="36">
        <f t="shared" si="2"/>
        <v>7040665600</v>
      </c>
      <c r="U17" s="25">
        <f t="shared" si="0"/>
        <v>3063.2877358490564</v>
      </c>
    </row>
    <row r="18" spans="1:21" ht="15.75" thickBot="1" x14ac:dyDescent="0.3">
      <c r="A18" s="29" t="s">
        <v>26</v>
      </c>
      <c r="B18" s="48" t="s">
        <v>27</v>
      </c>
      <c r="C18" s="56">
        <v>92573</v>
      </c>
      <c r="D18" s="20">
        <v>64348</v>
      </c>
      <c r="E18" s="20">
        <v>68382</v>
      </c>
      <c r="F18" s="20">
        <v>77380</v>
      </c>
      <c r="G18" s="21">
        <v>66610</v>
      </c>
      <c r="H18" s="21">
        <v>73176</v>
      </c>
      <c r="I18" s="21">
        <v>81268</v>
      </c>
      <c r="J18" s="22">
        <v>76601</v>
      </c>
      <c r="K18" s="22">
        <f t="shared" si="1"/>
        <v>600338</v>
      </c>
      <c r="L18" s="62">
        <v>788747700</v>
      </c>
      <c r="M18" s="37">
        <v>627993800</v>
      </c>
      <c r="N18" s="37">
        <v>661796200</v>
      </c>
      <c r="O18" s="37">
        <v>718788100</v>
      </c>
      <c r="P18" s="37">
        <v>645488100</v>
      </c>
      <c r="Q18" s="37">
        <v>686138200</v>
      </c>
      <c r="R18" s="37">
        <v>759789700</v>
      </c>
      <c r="S18" s="38">
        <v>722686200</v>
      </c>
      <c r="T18" s="36">
        <f t="shared" si="2"/>
        <v>5611428000</v>
      </c>
      <c r="U18" s="22">
        <f t="shared" si="0"/>
        <v>2831.7830188679245</v>
      </c>
    </row>
    <row r="19" spans="1:21" ht="15.75" thickBot="1" x14ac:dyDescent="0.3">
      <c r="A19" s="309" t="s">
        <v>18</v>
      </c>
      <c r="B19" s="44" t="s">
        <v>19</v>
      </c>
      <c r="C19" s="50">
        <v>86595</v>
      </c>
      <c r="D19" s="7">
        <v>61068</v>
      </c>
      <c r="E19" s="7">
        <v>64108</v>
      </c>
      <c r="F19" s="7">
        <v>73158</v>
      </c>
      <c r="G19" s="8">
        <v>70244</v>
      </c>
      <c r="H19" s="8">
        <v>67147</v>
      </c>
      <c r="I19" s="8">
        <v>71683</v>
      </c>
      <c r="J19" s="9">
        <v>67774</v>
      </c>
      <c r="K19" s="22">
        <f t="shared" si="1"/>
        <v>561777</v>
      </c>
      <c r="L19" s="59">
        <v>893596700</v>
      </c>
      <c r="M19" s="32">
        <v>739448100</v>
      </c>
      <c r="N19" s="32">
        <v>770706300</v>
      </c>
      <c r="O19" s="32">
        <v>834751300</v>
      </c>
      <c r="P19" s="32">
        <v>874503600</v>
      </c>
      <c r="Q19" s="32">
        <v>779145800</v>
      </c>
      <c r="R19" s="32">
        <v>863687500</v>
      </c>
      <c r="S19" s="33">
        <v>798129000</v>
      </c>
      <c r="T19" s="33">
        <f t="shared" si="2"/>
        <v>6553968300</v>
      </c>
      <c r="U19" s="9">
        <f t="shared" si="0"/>
        <v>2649.8915094339623</v>
      </c>
    </row>
    <row r="20" spans="1:21" ht="15.75" thickBot="1" x14ac:dyDescent="0.3">
      <c r="A20" s="310"/>
      <c r="B20" s="42" t="s">
        <v>29</v>
      </c>
      <c r="C20" s="51">
        <v>152620</v>
      </c>
      <c r="D20" s="2">
        <v>98164</v>
      </c>
      <c r="E20" s="2">
        <v>107789</v>
      </c>
      <c r="F20" s="2">
        <v>125129</v>
      </c>
      <c r="G20" s="3">
        <v>110207</v>
      </c>
      <c r="H20" s="3">
        <v>113909</v>
      </c>
      <c r="I20" s="3">
        <v>115905</v>
      </c>
      <c r="J20" s="10">
        <v>111546</v>
      </c>
      <c r="K20" s="9">
        <f t="shared" si="1"/>
        <v>935269</v>
      </c>
      <c r="L20" s="60">
        <v>1323479250</v>
      </c>
      <c r="M20" s="4">
        <v>985969900</v>
      </c>
      <c r="N20" s="4">
        <v>1072292100</v>
      </c>
      <c r="O20" s="4">
        <v>1187035700</v>
      </c>
      <c r="P20" s="4">
        <v>1132824100</v>
      </c>
      <c r="Q20" s="4">
        <v>1085032050</v>
      </c>
      <c r="R20" s="4">
        <v>1160554450</v>
      </c>
      <c r="S20" s="34">
        <v>1088710000</v>
      </c>
      <c r="T20" s="34">
        <f t="shared" si="2"/>
        <v>9035897550</v>
      </c>
      <c r="U20" s="10">
        <f t="shared" si="0"/>
        <v>4411.6462264150941</v>
      </c>
    </row>
    <row r="21" spans="1:21" ht="15.75" thickBot="1" x14ac:dyDescent="0.3">
      <c r="A21" s="311"/>
      <c r="B21" s="43" t="s">
        <v>40</v>
      </c>
      <c r="C21" s="52">
        <v>106592</v>
      </c>
      <c r="D21" s="11">
        <v>61173</v>
      </c>
      <c r="E21" s="11">
        <v>70984</v>
      </c>
      <c r="F21" s="11">
        <v>89364</v>
      </c>
      <c r="G21" s="12">
        <v>66915</v>
      </c>
      <c r="H21" s="12">
        <v>79813</v>
      </c>
      <c r="I21" s="12">
        <v>75777</v>
      </c>
      <c r="J21" s="13">
        <v>76479</v>
      </c>
      <c r="K21" s="58">
        <f t="shared" si="1"/>
        <v>627097</v>
      </c>
      <c r="L21" s="61">
        <v>737658400</v>
      </c>
      <c r="M21" s="35">
        <v>442172700</v>
      </c>
      <c r="N21" s="35">
        <v>518578400</v>
      </c>
      <c r="O21" s="35">
        <v>639844700</v>
      </c>
      <c r="P21" s="35">
        <v>488045800</v>
      </c>
      <c r="Q21" s="35">
        <v>572202900</v>
      </c>
      <c r="R21" s="35">
        <v>548049400</v>
      </c>
      <c r="S21" s="36">
        <v>551895300</v>
      </c>
      <c r="T21" s="36">
        <f t="shared" si="2"/>
        <v>4498447600</v>
      </c>
      <c r="U21" s="13">
        <f t="shared" si="0"/>
        <v>2958.0047169811319</v>
      </c>
    </row>
    <row r="22" spans="1:21" x14ac:dyDescent="0.25">
      <c r="A22" s="309" t="s">
        <v>12</v>
      </c>
      <c r="B22" s="44" t="s">
        <v>13</v>
      </c>
      <c r="C22" s="50">
        <v>225987</v>
      </c>
      <c r="D22" s="7">
        <v>129802</v>
      </c>
      <c r="E22" s="7">
        <v>155402</v>
      </c>
      <c r="F22" s="7">
        <v>186005</v>
      </c>
      <c r="G22" s="8">
        <v>132718</v>
      </c>
      <c r="H22" s="8">
        <v>170815</v>
      </c>
      <c r="I22" s="8">
        <v>171698</v>
      </c>
      <c r="J22" s="9">
        <v>171093</v>
      </c>
      <c r="K22" s="9">
        <f t="shared" si="1"/>
        <v>1343520</v>
      </c>
      <c r="L22" s="59">
        <v>2811671900</v>
      </c>
      <c r="M22" s="32">
        <v>2008696600</v>
      </c>
      <c r="N22" s="32">
        <v>2427037300</v>
      </c>
      <c r="O22" s="32">
        <v>2650077250</v>
      </c>
      <c r="P22" s="32">
        <v>1985494900</v>
      </c>
      <c r="Q22" s="32">
        <v>2467891200</v>
      </c>
      <c r="R22" s="32">
        <v>2668169050</v>
      </c>
      <c r="S22" s="33">
        <v>2555373700</v>
      </c>
      <c r="T22" s="33">
        <f t="shared" si="2"/>
        <v>19574411900</v>
      </c>
      <c r="U22" s="9">
        <f t="shared" si="0"/>
        <v>6337.3584905660373</v>
      </c>
    </row>
    <row r="23" spans="1:21" x14ac:dyDescent="0.25">
      <c r="A23" s="310"/>
      <c r="B23" s="42" t="s">
        <v>30</v>
      </c>
      <c r="C23" s="51">
        <v>48058</v>
      </c>
      <c r="D23" s="2">
        <v>44329</v>
      </c>
      <c r="E23" s="2">
        <v>49508</v>
      </c>
      <c r="F23" s="2">
        <v>46531</v>
      </c>
      <c r="G23" s="3">
        <v>44392</v>
      </c>
      <c r="H23" s="3">
        <v>45829</v>
      </c>
      <c r="I23" s="3">
        <v>42839</v>
      </c>
      <c r="J23" s="10">
        <v>50869</v>
      </c>
      <c r="K23" s="10">
        <f t="shared" si="1"/>
        <v>372355</v>
      </c>
      <c r="L23" s="60">
        <v>473187100</v>
      </c>
      <c r="M23" s="4">
        <v>454856800</v>
      </c>
      <c r="N23" s="4">
        <v>492071000</v>
      </c>
      <c r="O23" s="4">
        <v>469370950</v>
      </c>
      <c r="P23" s="4">
        <v>472445700</v>
      </c>
      <c r="Q23" s="4">
        <v>465420100</v>
      </c>
      <c r="R23" s="4">
        <v>453321500</v>
      </c>
      <c r="S23" s="34">
        <v>494928200</v>
      </c>
      <c r="T23" s="34">
        <f t="shared" si="2"/>
        <v>3775601350</v>
      </c>
      <c r="U23" s="10">
        <f t="shared" si="0"/>
        <v>1756.3915094339623</v>
      </c>
    </row>
    <row r="24" spans="1:21" x14ac:dyDescent="0.25">
      <c r="A24" s="310"/>
      <c r="B24" s="42" t="s">
        <v>39</v>
      </c>
      <c r="C24" s="51">
        <v>64460</v>
      </c>
      <c r="D24" s="2">
        <v>41784</v>
      </c>
      <c r="E24" s="2">
        <v>48509</v>
      </c>
      <c r="F24" s="2">
        <v>51645</v>
      </c>
      <c r="G24" s="3">
        <v>42729</v>
      </c>
      <c r="H24" s="3">
        <v>50511</v>
      </c>
      <c r="I24" s="3">
        <v>45717</v>
      </c>
      <c r="J24" s="10">
        <v>48237</v>
      </c>
      <c r="K24" s="10">
        <f t="shared" si="1"/>
        <v>393592</v>
      </c>
      <c r="L24" s="60">
        <v>468198700</v>
      </c>
      <c r="M24" s="4">
        <v>331788200</v>
      </c>
      <c r="N24" s="4">
        <v>373787200</v>
      </c>
      <c r="O24" s="4">
        <v>385907800</v>
      </c>
      <c r="P24" s="4">
        <v>322611100</v>
      </c>
      <c r="Q24" s="4">
        <v>368534100</v>
      </c>
      <c r="R24" s="4">
        <v>355368200</v>
      </c>
      <c r="S24" s="34">
        <v>368455900</v>
      </c>
      <c r="T24" s="34">
        <f t="shared" si="2"/>
        <v>2974651200</v>
      </c>
      <c r="U24" s="10">
        <f t="shared" si="0"/>
        <v>1856.566037735849</v>
      </c>
    </row>
    <row r="25" spans="1:21" ht="15.75" thickBot="1" x14ac:dyDescent="0.3">
      <c r="A25" s="311"/>
      <c r="B25" s="43" t="s">
        <v>41</v>
      </c>
      <c r="C25" s="52">
        <v>132042</v>
      </c>
      <c r="D25" s="11">
        <v>129740</v>
      </c>
      <c r="E25" s="11">
        <v>143889</v>
      </c>
      <c r="F25" s="11">
        <v>131461</v>
      </c>
      <c r="G25" s="12">
        <v>140882</v>
      </c>
      <c r="H25" s="12">
        <v>131147</v>
      </c>
      <c r="I25" s="12">
        <v>126349</v>
      </c>
      <c r="J25" s="13">
        <v>141728</v>
      </c>
      <c r="K25" s="13">
        <f t="shared" si="1"/>
        <v>1077238</v>
      </c>
      <c r="L25" s="61">
        <v>918041550</v>
      </c>
      <c r="M25" s="35">
        <v>908407250</v>
      </c>
      <c r="N25" s="35">
        <v>1005969100</v>
      </c>
      <c r="O25" s="35">
        <v>923589600</v>
      </c>
      <c r="P25" s="35">
        <v>980759050</v>
      </c>
      <c r="Q25" s="35">
        <v>917929800</v>
      </c>
      <c r="R25" s="35">
        <v>875336000</v>
      </c>
      <c r="S25" s="36">
        <v>991524000</v>
      </c>
      <c r="T25" s="36">
        <f t="shared" si="2"/>
        <v>7521556350</v>
      </c>
      <c r="U25" s="13">
        <f t="shared" si="0"/>
        <v>5081.3113207547167</v>
      </c>
    </row>
    <row r="26" spans="1:21" ht="15.75" thickBot="1" x14ac:dyDescent="0.3">
      <c r="A26" s="30" t="s">
        <v>55</v>
      </c>
      <c r="B26" s="49" t="s">
        <v>56</v>
      </c>
      <c r="C26" s="57">
        <v>159613</v>
      </c>
      <c r="D26" s="26">
        <v>129532</v>
      </c>
      <c r="E26" s="26">
        <v>136602</v>
      </c>
      <c r="F26" s="26">
        <v>142384</v>
      </c>
      <c r="G26" s="27">
        <v>144396</v>
      </c>
      <c r="H26" s="27">
        <v>141204</v>
      </c>
      <c r="I26" s="27">
        <v>151576</v>
      </c>
      <c r="J26" s="28">
        <v>138253</v>
      </c>
      <c r="K26" s="9">
        <f t="shared" si="1"/>
        <v>1143560</v>
      </c>
      <c r="L26" s="62">
        <v>879000200</v>
      </c>
      <c r="M26" s="37">
        <v>707934800</v>
      </c>
      <c r="N26" s="37">
        <v>735717200</v>
      </c>
      <c r="O26" s="37">
        <v>779110750</v>
      </c>
      <c r="P26" s="37">
        <v>785507300</v>
      </c>
      <c r="Q26" s="37">
        <v>767338300</v>
      </c>
      <c r="R26" s="37">
        <v>837870950</v>
      </c>
      <c r="S26" s="38">
        <v>757951850</v>
      </c>
      <c r="T26" s="58">
        <f t="shared" si="2"/>
        <v>6250431350</v>
      </c>
      <c r="U26" s="28">
        <f t="shared" si="0"/>
        <v>5394.1509433962265</v>
      </c>
    </row>
    <row r="27" spans="1:21" ht="15.75" thickBot="1" x14ac:dyDescent="0.3">
      <c r="A27" s="309" t="s">
        <v>2</v>
      </c>
      <c r="B27" s="44" t="s">
        <v>3</v>
      </c>
      <c r="C27" s="50">
        <v>103820</v>
      </c>
      <c r="D27" s="7">
        <v>82044</v>
      </c>
      <c r="E27" s="7">
        <v>85740</v>
      </c>
      <c r="F27" s="7">
        <v>88872</v>
      </c>
      <c r="G27" s="8">
        <v>61589</v>
      </c>
      <c r="H27" s="8">
        <v>91236</v>
      </c>
      <c r="I27" s="8">
        <v>96885</v>
      </c>
      <c r="J27" s="9">
        <v>90175</v>
      </c>
      <c r="K27" s="13">
        <f t="shared" si="1"/>
        <v>700361</v>
      </c>
      <c r="L27" s="59">
        <v>893814300</v>
      </c>
      <c r="M27" s="32">
        <v>765385100</v>
      </c>
      <c r="N27" s="32">
        <v>739749000</v>
      </c>
      <c r="O27" s="32">
        <v>773489900</v>
      </c>
      <c r="P27" s="32">
        <v>544183700</v>
      </c>
      <c r="Q27" s="32">
        <v>810459800</v>
      </c>
      <c r="R27" s="32">
        <v>899896700</v>
      </c>
      <c r="S27" s="33">
        <v>777770300</v>
      </c>
      <c r="T27" s="33">
        <f t="shared" si="2"/>
        <v>6204748800</v>
      </c>
      <c r="U27" s="9">
        <f t="shared" si="0"/>
        <v>3303.5896226415093</v>
      </c>
    </row>
    <row r="28" spans="1:21" ht="15.75" thickBot="1" x14ac:dyDescent="0.3">
      <c r="A28" s="311"/>
      <c r="B28" s="43" t="s">
        <v>36</v>
      </c>
      <c r="C28" s="52">
        <v>171680</v>
      </c>
      <c r="D28" s="11">
        <v>140392</v>
      </c>
      <c r="E28" s="11">
        <v>149164</v>
      </c>
      <c r="F28" s="11">
        <v>151719</v>
      </c>
      <c r="G28" s="12">
        <v>124678</v>
      </c>
      <c r="H28" s="12">
        <v>158511</v>
      </c>
      <c r="I28" s="12">
        <v>165397</v>
      </c>
      <c r="J28" s="13">
        <v>157953</v>
      </c>
      <c r="K28" s="9">
        <f t="shared" si="1"/>
        <v>1219494</v>
      </c>
      <c r="L28" s="61">
        <v>1357345750</v>
      </c>
      <c r="M28" s="35">
        <v>1172463700</v>
      </c>
      <c r="N28" s="35">
        <v>1178389000</v>
      </c>
      <c r="O28" s="35">
        <v>1197984150</v>
      </c>
      <c r="P28" s="35">
        <v>976749850</v>
      </c>
      <c r="Q28" s="35">
        <v>1265255750</v>
      </c>
      <c r="R28" s="35">
        <v>1375690700</v>
      </c>
      <c r="S28" s="36">
        <v>1250356350</v>
      </c>
      <c r="T28" s="36">
        <f t="shared" si="2"/>
        <v>9774235250</v>
      </c>
      <c r="U28" s="13">
        <f t="shared" si="0"/>
        <v>5752.3301886792451</v>
      </c>
    </row>
    <row r="29" spans="1:21" x14ac:dyDescent="0.25">
      <c r="A29" s="309" t="s">
        <v>21</v>
      </c>
      <c r="B29" s="44" t="s">
        <v>22</v>
      </c>
      <c r="C29" s="50">
        <v>69669</v>
      </c>
      <c r="D29" s="7">
        <v>58511</v>
      </c>
      <c r="E29" s="7">
        <v>75881</v>
      </c>
      <c r="F29" s="7">
        <v>69058</v>
      </c>
      <c r="G29" s="8">
        <v>69697</v>
      </c>
      <c r="H29" s="8">
        <v>64204</v>
      </c>
      <c r="I29" s="8">
        <v>67010</v>
      </c>
      <c r="J29" s="9">
        <v>64041</v>
      </c>
      <c r="K29" s="9">
        <f t="shared" si="1"/>
        <v>538071</v>
      </c>
      <c r="L29" s="59">
        <v>713620300</v>
      </c>
      <c r="M29" s="32">
        <v>598565600</v>
      </c>
      <c r="N29" s="32">
        <v>847012900</v>
      </c>
      <c r="O29" s="32">
        <v>775289800</v>
      </c>
      <c r="P29" s="32">
        <v>794355100</v>
      </c>
      <c r="Q29" s="32">
        <v>715028850</v>
      </c>
      <c r="R29" s="32">
        <v>750436750</v>
      </c>
      <c r="S29" s="33">
        <v>694855250</v>
      </c>
      <c r="T29" s="33">
        <f t="shared" si="2"/>
        <v>5889164550</v>
      </c>
      <c r="U29" s="9">
        <f t="shared" si="0"/>
        <v>2538.0707547169814</v>
      </c>
    </row>
    <row r="30" spans="1:21" ht="15.75" thickBot="1" x14ac:dyDescent="0.3">
      <c r="A30" s="311"/>
      <c r="B30" s="43" t="s">
        <v>63</v>
      </c>
      <c r="C30" s="52">
        <v>56538</v>
      </c>
      <c r="D30" s="11">
        <v>46511</v>
      </c>
      <c r="E30" s="11">
        <v>62496</v>
      </c>
      <c r="F30" s="11">
        <v>55569</v>
      </c>
      <c r="G30" s="12">
        <v>55979</v>
      </c>
      <c r="H30" s="12">
        <v>51230</v>
      </c>
      <c r="I30" s="12">
        <v>52641</v>
      </c>
      <c r="J30" s="13">
        <v>51655</v>
      </c>
      <c r="K30" s="13">
        <f t="shared" si="1"/>
        <v>432619</v>
      </c>
      <c r="L30" s="61">
        <v>623953200</v>
      </c>
      <c r="M30" s="35">
        <v>514326000</v>
      </c>
      <c r="N30" s="35">
        <v>753796000</v>
      </c>
      <c r="O30" s="35">
        <v>683215000</v>
      </c>
      <c r="P30" s="35">
        <v>696867500</v>
      </c>
      <c r="Q30" s="35">
        <v>627724050</v>
      </c>
      <c r="R30" s="35">
        <v>642857900</v>
      </c>
      <c r="S30" s="36">
        <v>616520300</v>
      </c>
      <c r="T30" s="36">
        <f t="shared" si="2"/>
        <v>5159259950</v>
      </c>
      <c r="U30" s="13">
        <f t="shared" si="0"/>
        <v>2040.6556603773586</v>
      </c>
    </row>
    <row r="31" spans="1:21" ht="15.75" thickBot="1" x14ac:dyDescent="0.3">
      <c r="A31" s="29" t="s">
        <v>0</v>
      </c>
      <c r="B31" s="48" t="s">
        <v>1</v>
      </c>
      <c r="C31" s="56">
        <v>80720</v>
      </c>
      <c r="D31" s="20">
        <v>62390</v>
      </c>
      <c r="E31" s="20">
        <v>72961</v>
      </c>
      <c r="F31" s="20">
        <v>73009</v>
      </c>
      <c r="G31" s="21">
        <v>72429</v>
      </c>
      <c r="H31" s="21">
        <v>70932</v>
      </c>
      <c r="I31" s="21">
        <v>73818</v>
      </c>
      <c r="J31" s="22">
        <v>77651</v>
      </c>
      <c r="K31" s="58">
        <f t="shared" si="1"/>
        <v>583910</v>
      </c>
      <c r="L31" s="62">
        <v>566935400</v>
      </c>
      <c r="M31" s="37">
        <v>447261400</v>
      </c>
      <c r="N31" s="37">
        <v>524407100</v>
      </c>
      <c r="O31" s="37">
        <v>522475300</v>
      </c>
      <c r="P31" s="37">
        <v>523639450</v>
      </c>
      <c r="Q31" s="37">
        <v>505965850</v>
      </c>
      <c r="R31" s="37">
        <v>535137400</v>
      </c>
      <c r="S31" s="38">
        <v>557944700</v>
      </c>
      <c r="T31" s="58">
        <f t="shared" si="2"/>
        <v>4183766600</v>
      </c>
      <c r="U31" s="22">
        <f t="shared" si="0"/>
        <v>2754.2924528301887</v>
      </c>
    </row>
    <row r="32" spans="1:21" x14ac:dyDescent="0.25">
      <c r="A32" s="309" t="s">
        <v>42</v>
      </c>
      <c r="B32" s="44" t="s">
        <v>43</v>
      </c>
      <c r="C32" s="50">
        <v>84939</v>
      </c>
      <c r="D32" s="7">
        <v>59364</v>
      </c>
      <c r="E32" s="7">
        <v>61269</v>
      </c>
      <c r="F32" s="7">
        <v>69656</v>
      </c>
      <c r="G32" s="8">
        <v>60516</v>
      </c>
      <c r="H32" s="8">
        <v>66430</v>
      </c>
      <c r="I32" s="8">
        <v>67930</v>
      </c>
      <c r="J32" s="9">
        <v>67598</v>
      </c>
      <c r="K32" s="9">
        <f t="shared" si="1"/>
        <v>537702</v>
      </c>
      <c r="L32" s="59">
        <v>697605800</v>
      </c>
      <c r="M32" s="32">
        <v>518115500</v>
      </c>
      <c r="N32" s="32">
        <v>537408200</v>
      </c>
      <c r="O32" s="32">
        <v>585359900</v>
      </c>
      <c r="P32" s="32">
        <v>539185800</v>
      </c>
      <c r="Q32" s="32">
        <v>570221900</v>
      </c>
      <c r="R32" s="32">
        <v>600295200</v>
      </c>
      <c r="S32" s="33">
        <v>595131350</v>
      </c>
      <c r="T32" s="33">
        <f t="shared" si="2"/>
        <v>4643323650</v>
      </c>
      <c r="U32" s="9">
        <f t="shared" si="0"/>
        <v>2536.3301886792451</v>
      </c>
    </row>
    <row r="33" spans="1:21" x14ac:dyDescent="0.25">
      <c r="A33" s="310"/>
      <c r="B33" s="42" t="s">
        <v>47</v>
      </c>
      <c r="C33" s="51">
        <v>109995</v>
      </c>
      <c r="D33" s="2">
        <v>77443</v>
      </c>
      <c r="E33" s="2">
        <v>82253</v>
      </c>
      <c r="F33" s="2">
        <v>93087</v>
      </c>
      <c r="G33" s="3">
        <v>107198</v>
      </c>
      <c r="H33" s="3">
        <v>94823</v>
      </c>
      <c r="I33" s="3">
        <v>90263</v>
      </c>
      <c r="J33" s="10">
        <v>85899</v>
      </c>
      <c r="K33" s="10">
        <f t="shared" si="1"/>
        <v>740961</v>
      </c>
      <c r="L33" s="60">
        <v>1053289900</v>
      </c>
      <c r="M33" s="4">
        <v>814987600</v>
      </c>
      <c r="N33" s="4">
        <v>850558800</v>
      </c>
      <c r="O33" s="4">
        <v>934006400</v>
      </c>
      <c r="P33" s="4">
        <v>1310271400</v>
      </c>
      <c r="Q33" s="4">
        <v>1026359400</v>
      </c>
      <c r="R33" s="4">
        <v>952174200</v>
      </c>
      <c r="S33" s="34">
        <v>885594700</v>
      </c>
      <c r="T33" s="34">
        <f t="shared" si="2"/>
        <v>7827242400</v>
      </c>
      <c r="U33" s="10">
        <f t="shared" si="0"/>
        <v>3495.0990566037735</v>
      </c>
    </row>
    <row r="34" spans="1:21" ht="15.75" thickBot="1" x14ac:dyDescent="0.3">
      <c r="A34" s="311"/>
      <c r="B34" s="43" t="s">
        <v>50</v>
      </c>
      <c r="C34" s="52">
        <v>157677</v>
      </c>
      <c r="D34" s="11">
        <v>132038</v>
      </c>
      <c r="E34" s="11">
        <v>144161</v>
      </c>
      <c r="F34" s="11">
        <v>146118</v>
      </c>
      <c r="G34" s="12">
        <v>141097</v>
      </c>
      <c r="H34" s="12">
        <v>144516</v>
      </c>
      <c r="I34" s="12">
        <v>151015</v>
      </c>
      <c r="J34" s="13">
        <v>150690</v>
      </c>
      <c r="K34" s="13">
        <f t="shared" si="1"/>
        <v>1167312</v>
      </c>
      <c r="L34" s="61">
        <v>1261079900</v>
      </c>
      <c r="M34" s="35">
        <v>1095574150</v>
      </c>
      <c r="N34" s="35">
        <v>1176787800</v>
      </c>
      <c r="O34" s="35">
        <v>1187375100</v>
      </c>
      <c r="P34" s="35">
        <v>1169042100</v>
      </c>
      <c r="Q34" s="35">
        <v>1171947806</v>
      </c>
      <c r="R34" s="35">
        <v>1229201000</v>
      </c>
      <c r="S34" s="36">
        <v>1224149300</v>
      </c>
      <c r="T34" s="36">
        <f t="shared" si="2"/>
        <v>9515157156</v>
      </c>
      <c r="U34" s="13">
        <f t="shared" si="0"/>
        <v>5506.1886792452833</v>
      </c>
    </row>
    <row r="35" spans="1:21" x14ac:dyDescent="0.25">
      <c r="A35" s="309" t="s">
        <v>31</v>
      </c>
      <c r="B35" s="44" t="s">
        <v>32</v>
      </c>
      <c r="C35" s="50">
        <v>128363</v>
      </c>
      <c r="D35" s="7">
        <v>89323</v>
      </c>
      <c r="E35" s="7">
        <v>98519</v>
      </c>
      <c r="F35" s="7">
        <v>116592</v>
      </c>
      <c r="G35" s="8">
        <v>100437</v>
      </c>
      <c r="H35" s="8">
        <v>100832</v>
      </c>
      <c r="I35" s="8">
        <v>105444</v>
      </c>
      <c r="J35" s="9">
        <v>100995</v>
      </c>
      <c r="K35" s="9">
        <f t="shared" si="1"/>
        <v>840505</v>
      </c>
      <c r="L35" s="59">
        <v>1027941700</v>
      </c>
      <c r="M35" s="32">
        <v>785641000</v>
      </c>
      <c r="N35" s="32">
        <v>875431600</v>
      </c>
      <c r="O35" s="32">
        <v>991397450</v>
      </c>
      <c r="P35" s="32">
        <v>908782000</v>
      </c>
      <c r="Q35" s="32">
        <v>869317500</v>
      </c>
      <c r="R35" s="32">
        <v>932710500</v>
      </c>
      <c r="S35" s="33">
        <v>881433800</v>
      </c>
      <c r="T35" s="33">
        <f t="shared" si="2"/>
        <v>7272655550</v>
      </c>
      <c r="U35" s="9">
        <f t="shared" si="0"/>
        <v>3964.6462264150941</v>
      </c>
    </row>
    <row r="36" spans="1:21" ht="15.75" thickBot="1" x14ac:dyDescent="0.3">
      <c r="A36" s="311"/>
      <c r="B36" s="43" t="s">
        <v>57</v>
      </c>
      <c r="C36" s="52">
        <v>69263</v>
      </c>
      <c r="D36" s="11">
        <v>48293</v>
      </c>
      <c r="E36" s="11">
        <v>55463</v>
      </c>
      <c r="F36" s="11">
        <v>64527</v>
      </c>
      <c r="G36" s="12">
        <v>55153</v>
      </c>
      <c r="H36" s="12">
        <v>57242</v>
      </c>
      <c r="I36" s="12">
        <v>60527</v>
      </c>
      <c r="J36" s="13">
        <v>58301</v>
      </c>
      <c r="K36" s="13">
        <f t="shared" si="1"/>
        <v>468769</v>
      </c>
      <c r="L36" s="61">
        <v>636719300</v>
      </c>
      <c r="M36" s="35">
        <v>517599900</v>
      </c>
      <c r="N36" s="35">
        <v>584169600</v>
      </c>
      <c r="O36" s="35">
        <v>619087600</v>
      </c>
      <c r="P36" s="35">
        <v>587655000</v>
      </c>
      <c r="Q36" s="35">
        <v>559854600</v>
      </c>
      <c r="R36" s="35">
        <v>622099700</v>
      </c>
      <c r="S36" s="36">
        <v>590047400</v>
      </c>
      <c r="T36" s="36">
        <f t="shared" si="2"/>
        <v>4717233100</v>
      </c>
      <c r="U36" s="13">
        <f t="shared" si="0"/>
        <v>2211.1745283018868</v>
      </c>
    </row>
    <row r="37" spans="1:21" x14ac:dyDescent="0.25">
      <c r="A37" s="309" t="s">
        <v>4</v>
      </c>
      <c r="B37" s="44" t="s">
        <v>5</v>
      </c>
      <c r="C37" s="50">
        <v>163180</v>
      </c>
      <c r="D37" s="7">
        <v>127491</v>
      </c>
      <c r="E37" s="7">
        <v>131602</v>
      </c>
      <c r="F37" s="7">
        <v>139821</v>
      </c>
      <c r="G37" s="8">
        <v>124765</v>
      </c>
      <c r="H37" s="8">
        <v>135783</v>
      </c>
      <c r="I37" s="8">
        <v>146471</v>
      </c>
      <c r="J37" s="9">
        <v>142366</v>
      </c>
      <c r="K37" s="9">
        <f t="shared" si="1"/>
        <v>1111479</v>
      </c>
      <c r="L37" s="59">
        <v>1375266000</v>
      </c>
      <c r="M37" s="32">
        <v>1172001000</v>
      </c>
      <c r="N37" s="32">
        <v>1155068600</v>
      </c>
      <c r="O37" s="32">
        <v>1217001300</v>
      </c>
      <c r="P37" s="32">
        <v>1073082500</v>
      </c>
      <c r="Q37" s="32">
        <v>1215420400</v>
      </c>
      <c r="R37" s="32">
        <v>1346333600</v>
      </c>
      <c r="S37" s="33">
        <v>1280603000</v>
      </c>
      <c r="T37" s="33">
        <f t="shared" si="2"/>
        <v>9834776400</v>
      </c>
      <c r="U37" s="9">
        <f t="shared" si="0"/>
        <v>5242.8254716981128</v>
      </c>
    </row>
    <row r="38" spans="1:21" x14ac:dyDescent="0.25">
      <c r="A38" s="310"/>
      <c r="B38" s="42" t="s">
        <v>15</v>
      </c>
      <c r="C38" s="51">
        <v>207007</v>
      </c>
      <c r="D38" s="2">
        <v>139655</v>
      </c>
      <c r="E38" s="2">
        <v>153671</v>
      </c>
      <c r="F38" s="2">
        <v>184666</v>
      </c>
      <c r="G38" s="3">
        <v>153686</v>
      </c>
      <c r="H38" s="3">
        <v>166500</v>
      </c>
      <c r="I38" s="3">
        <v>175497</v>
      </c>
      <c r="J38" s="10">
        <v>173174</v>
      </c>
      <c r="K38" s="10">
        <f t="shared" si="1"/>
        <v>1353856</v>
      </c>
      <c r="L38" s="60">
        <v>2104048450</v>
      </c>
      <c r="M38" s="4">
        <v>1688809950</v>
      </c>
      <c r="N38" s="4">
        <v>1846175550</v>
      </c>
      <c r="O38" s="4">
        <v>2017026700</v>
      </c>
      <c r="P38" s="4">
        <v>1892343600</v>
      </c>
      <c r="Q38" s="4">
        <v>1881170950</v>
      </c>
      <c r="R38" s="4">
        <v>2056742050</v>
      </c>
      <c r="S38" s="34">
        <v>2022479950</v>
      </c>
      <c r="T38" s="34">
        <f t="shared" si="2"/>
        <v>15508797200</v>
      </c>
      <c r="U38" s="10">
        <f t="shared" si="0"/>
        <v>6386.1132075471696</v>
      </c>
    </row>
    <row r="39" spans="1:21" ht="15.75" thickBot="1" x14ac:dyDescent="0.3">
      <c r="A39" s="311"/>
      <c r="B39" s="43" t="s">
        <v>28</v>
      </c>
      <c r="C39" s="52">
        <v>157195</v>
      </c>
      <c r="D39" s="11">
        <v>113304</v>
      </c>
      <c r="E39" s="11">
        <v>112693</v>
      </c>
      <c r="F39" s="11">
        <v>130923</v>
      </c>
      <c r="G39" s="12">
        <v>103180</v>
      </c>
      <c r="H39" s="12">
        <v>123964</v>
      </c>
      <c r="I39" s="12">
        <v>125155</v>
      </c>
      <c r="J39" s="13">
        <v>125215</v>
      </c>
      <c r="K39" s="13">
        <f t="shared" si="1"/>
        <v>991629</v>
      </c>
      <c r="L39" s="61">
        <v>1302450450</v>
      </c>
      <c r="M39" s="35">
        <v>1060722750</v>
      </c>
      <c r="N39" s="35">
        <v>1009743200</v>
      </c>
      <c r="O39" s="35">
        <v>1126600900</v>
      </c>
      <c r="P39" s="35">
        <v>894503800</v>
      </c>
      <c r="Q39" s="35">
        <v>1091941400</v>
      </c>
      <c r="R39" s="35">
        <v>1157963650</v>
      </c>
      <c r="S39" s="36">
        <v>1121508800</v>
      </c>
      <c r="T39" s="36">
        <f t="shared" si="2"/>
        <v>8765434950</v>
      </c>
      <c r="U39" s="13">
        <f t="shared" si="0"/>
        <v>4677.4952830188677</v>
      </c>
    </row>
    <row r="40" spans="1:21" x14ac:dyDescent="0.25">
      <c r="A40" s="309" t="s">
        <v>48</v>
      </c>
      <c r="B40" s="44" t="s">
        <v>49</v>
      </c>
      <c r="C40" s="50">
        <v>33615</v>
      </c>
      <c r="D40" s="7">
        <v>26852</v>
      </c>
      <c r="E40" s="7">
        <v>29482</v>
      </c>
      <c r="F40" s="7">
        <v>32925</v>
      </c>
      <c r="G40" s="8">
        <v>30153</v>
      </c>
      <c r="H40" s="8">
        <v>32140</v>
      </c>
      <c r="I40" s="8">
        <v>32955</v>
      </c>
      <c r="J40" s="9">
        <v>34281</v>
      </c>
      <c r="K40" s="9">
        <f t="shared" si="1"/>
        <v>252403</v>
      </c>
      <c r="L40" s="59">
        <v>295013200</v>
      </c>
      <c r="M40" s="32">
        <v>249207700</v>
      </c>
      <c r="N40" s="32">
        <v>276549500</v>
      </c>
      <c r="O40" s="32">
        <v>290146900</v>
      </c>
      <c r="P40" s="32">
        <v>286819500</v>
      </c>
      <c r="Q40" s="32">
        <v>292632300</v>
      </c>
      <c r="R40" s="32">
        <v>320764200</v>
      </c>
      <c r="S40" s="33">
        <v>317777700</v>
      </c>
      <c r="T40" s="33">
        <f t="shared" si="2"/>
        <v>2328911000</v>
      </c>
      <c r="U40" s="9">
        <f t="shared" si="0"/>
        <v>1190.5801886792453</v>
      </c>
    </row>
    <row r="41" spans="1:21" ht="15.75" thickBot="1" x14ac:dyDescent="0.3">
      <c r="A41" s="311"/>
      <c r="B41" s="43" t="s">
        <v>62</v>
      </c>
      <c r="C41" s="52">
        <v>20535</v>
      </c>
      <c r="D41" s="11">
        <v>17577</v>
      </c>
      <c r="E41" s="11">
        <v>19615</v>
      </c>
      <c r="F41" s="11">
        <v>20219</v>
      </c>
      <c r="G41" s="12">
        <v>20759</v>
      </c>
      <c r="H41" s="12">
        <v>19932</v>
      </c>
      <c r="I41" s="12">
        <v>21088</v>
      </c>
      <c r="J41" s="13">
        <v>21145</v>
      </c>
      <c r="K41" s="13">
        <f t="shared" si="1"/>
        <v>160870</v>
      </c>
      <c r="L41" s="61">
        <v>150196900</v>
      </c>
      <c r="M41" s="35">
        <v>138087300</v>
      </c>
      <c r="N41" s="35">
        <v>147451000</v>
      </c>
      <c r="O41" s="35">
        <v>151807700</v>
      </c>
      <c r="P41" s="35">
        <v>165487000</v>
      </c>
      <c r="Q41" s="35">
        <v>148904200</v>
      </c>
      <c r="R41" s="35">
        <v>164701000</v>
      </c>
      <c r="S41" s="36">
        <v>160883200</v>
      </c>
      <c r="T41" s="36">
        <f t="shared" si="2"/>
        <v>1227518300</v>
      </c>
      <c r="U41" s="13">
        <f t="shared" si="0"/>
        <v>758.82075471698113</v>
      </c>
    </row>
  </sheetData>
  <sortState xmlns:xlrd2="http://schemas.microsoft.com/office/spreadsheetml/2017/richdata2" ref="A3:S41">
    <sortCondition ref="A3:A41"/>
    <sortCondition ref="B3:B41"/>
  </sortState>
  <mergeCells count="17">
    <mergeCell ref="U1:U2"/>
    <mergeCell ref="A3:A9"/>
    <mergeCell ref="A10:A11"/>
    <mergeCell ref="A12:A14"/>
    <mergeCell ref="A15:A16"/>
    <mergeCell ref="C1:J1"/>
    <mergeCell ref="B1:B2"/>
    <mergeCell ref="A1:A2"/>
    <mergeCell ref="L1:S1"/>
    <mergeCell ref="A32:A34"/>
    <mergeCell ref="A35:A36"/>
    <mergeCell ref="A37:A39"/>
    <mergeCell ref="A40:A41"/>
    <mergeCell ref="A19:A21"/>
    <mergeCell ref="A22:A25"/>
    <mergeCell ref="A27:A28"/>
    <mergeCell ref="A29:A30"/>
  </mergeCells>
  <printOptions horizontalCentered="1" verticalCentered="1"/>
  <pageMargins left="0.70866141732283472" right="0.70866141732283472" top="0.43307086614173229" bottom="0.39370078740157483" header="0.31496062992125984" footer="0.31496062992125984"/>
  <pageSetup paperSize="14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TOTAL ENE-DIC</vt:lpstr>
      <vt:lpstr>Hoja2</vt:lpstr>
      <vt:lpstr>MVDVC</vt:lpstr>
      <vt:lpstr>Hoja1</vt:lpstr>
      <vt:lpstr>IMAGENES</vt:lpstr>
      <vt:lpstr>TOTAL ENE-DIC (2)</vt:lpstr>
      <vt:lpstr>GRAFICOS</vt:lpstr>
      <vt:lpstr>Hoja3</vt:lpstr>
      <vt:lpstr>Hoja5</vt:lpstr>
      <vt:lpstr>TPD oct</vt:lpstr>
      <vt:lpstr>'TOTAL ENE-DIC'!Área_de_impresión</vt:lpstr>
    </vt:vector>
  </TitlesOfParts>
  <Company>INVIAS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gerodriguez</dc:creator>
  <cp:lastModifiedBy>Gustavo Adolfo Cifuentes Fernandez</cp:lastModifiedBy>
  <cp:lastPrinted>2018-01-05T12:45:41Z</cp:lastPrinted>
  <dcterms:created xsi:type="dcterms:W3CDTF">2014-05-26T19:13:01Z</dcterms:created>
  <dcterms:modified xsi:type="dcterms:W3CDTF">2022-02-16T14:45:47Z</dcterms:modified>
</cp:coreProperties>
</file>