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varelam\Desktop\Planeación\PLANEACIÓN 2019\MIPG\"/>
    </mc:Choice>
  </mc:AlternateContent>
  <bookViews>
    <workbookView xWindow="0" yWindow="0" windowWidth="6255" windowHeight="0"/>
  </bookViews>
  <sheets>
    <sheet name="PAA 2019" sheetId="1" r:id="rId1"/>
    <sheet name="Desagregado" sheetId="2" r:id="rId2"/>
  </sheets>
  <externalReferences>
    <externalReference r:id="rId3"/>
  </externalReferences>
  <definedNames>
    <definedName name="_xlnm._FilterDatabase" localSheetId="0" hidden="1">'PAA 2019'!$A$17:$AI$183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R119" i="1" l="1"/>
  <c r="P119" i="1"/>
  <c r="N119" i="1"/>
  <c r="L119" i="1"/>
  <c r="E301" i="2" l="1"/>
  <c r="F301" i="2"/>
  <c r="G301" i="2"/>
  <c r="H301" i="2"/>
  <c r="I301" i="2"/>
  <c r="J301" i="2"/>
  <c r="K301" i="2"/>
  <c r="L301" i="2"/>
  <c r="M301" i="2"/>
  <c r="N301" i="2"/>
  <c r="O301" i="2"/>
  <c r="P301" i="2"/>
  <c r="D300" i="2"/>
  <c r="E224" i="2"/>
  <c r="F224" i="2"/>
  <c r="G224" i="2"/>
  <c r="H224" i="2"/>
  <c r="I224" i="2"/>
  <c r="J224" i="2"/>
  <c r="K224" i="2"/>
  <c r="L224" i="2"/>
  <c r="M224" i="2"/>
  <c r="N224" i="2"/>
  <c r="O224" i="2"/>
  <c r="P224" i="2"/>
  <c r="D224" i="2"/>
  <c r="K115" i="1" s="1"/>
  <c r="D128" i="2"/>
  <c r="D127" i="2"/>
  <c r="O97" i="1" l="1"/>
  <c r="M97" i="1"/>
  <c r="Q164" i="1" l="1"/>
  <c r="O164" i="1"/>
  <c r="S154" i="1"/>
  <c r="Q154" i="1"/>
  <c r="O154" i="1"/>
  <c r="M154" i="1"/>
  <c r="E192" i="2" l="1"/>
  <c r="F192" i="2"/>
  <c r="G192" i="2"/>
  <c r="H192" i="2"/>
  <c r="I192" i="2"/>
  <c r="J192" i="2"/>
  <c r="K192" i="2"/>
  <c r="L192" i="2"/>
  <c r="M192" i="2"/>
  <c r="N192" i="2"/>
  <c r="O192" i="2"/>
  <c r="P192" i="2"/>
  <c r="D191" i="2"/>
  <c r="D190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199" i="2"/>
  <c r="E185" i="2" l="1"/>
  <c r="F185" i="2"/>
  <c r="G185" i="2"/>
  <c r="H185" i="2"/>
  <c r="I185" i="2"/>
  <c r="J185" i="2"/>
  <c r="K185" i="2"/>
  <c r="L185" i="2"/>
  <c r="M185" i="2"/>
  <c r="N185" i="2"/>
  <c r="O185" i="2"/>
  <c r="P185" i="2"/>
  <c r="D185" i="2"/>
  <c r="K112" i="1" s="1"/>
  <c r="E177" i="2"/>
  <c r="F177" i="2"/>
  <c r="G177" i="2"/>
  <c r="H177" i="2"/>
  <c r="I177" i="2"/>
  <c r="J177" i="2"/>
  <c r="K177" i="2"/>
  <c r="L177" i="2"/>
  <c r="M177" i="2"/>
  <c r="N177" i="2"/>
  <c r="O177" i="2"/>
  <c r="P177" i="2"/>
  <c r="D177" i="2"/>
  <c r="N186" i="2" l="1"/>
  <c r="R112" i="1" s="1"/>
  <c r="S112" i="1" s="1"/>
  <c r="E186" i="2"/>
  <c r="L112" i="1" s="1"/>
  <c r="M112" i="1" s="1"/>
  <c r="H186" i="2"/>
  <c r="N112" i="1" s="1"/>
  <c r="O112" i="1" s="1"/>
  <c r="K186" i="2"/>
  <c r="P112" i="1" s="1"/>
  <c r="Q112" i="1" s="1"/>
  <c r="E167" i="2" l="1"/>
  <c r="F167" i="2"/>
  <c r="G167" i="2"/>
  <c r="H167" i="2"/>
  <c r="I167" i="2"/>
  <c r="J167" i="2"/>
  <c r="K167" i="2"/>
  <c r="L167" i="2"/>
  <c r="M167" i="2"/>
  <c r="N167" i="2"/>
  <c r="O167" i="2"/>
  <c r="P167" i="2"/>
  <c r="D167" i="2"/>
  <c r="K110" i="1" s="1"/>
  <c r="E160" i="2"/>
  <c r="F160" i="2"/>
  <c r="G160" i="2"/>
  <c r="H160" i="2"/>
  <c r="I160" i="2"/>
  <c r="J160" i="2"/>
  <c r="K160" i="2"/>
  <c r="L160" i="2"/>
  <c r="M160" i="2"/>
  <c r="N160" i="2"/>
  <c r="O160" i="2"/>
  <c r="P160" i="2"/>
  <c r="D160" i="2"/>
  <c r="K109" i="1" s="1"/>
  <c r="H161" i="2" l="1"/>
  <c r="N109" i="1" s="1"/>
  <c r="E161" i="2"/>
  <c r="L109" i="1" s="1"/>
  <c r="N161" i="2"/>
  <c r="R109" i="1" s="1"/>
  <c r="K161" i="2"/>
  <c r="P109" i="1" s="1"/>
  <c r="M319" i="2" l="1"/>
  <c r="G319" i="2"/>
  <c r="D319" i="2"/>
  <c r="S175" i="1" l="1"/>
  <c r="S180" i="1"/>
  <c r="S179" i="1"/>
  <c r="Q179" i="1"/>
  <c r="O179" i="1"/>
  <c r="M179" i="1"/>
  <c r="S178" i="1"/>
  <c r="Q178" i="1"/>
  <c r="O178" i="1"/>
  <c r="M178" i="1"/>
  <c r="S176" i="1"/>
  <c r="Q176" i="1"/>
  <c r="O176" i="1"/>
  <c r="S96" i="1" l="1"/>
  <c r="Q96" i="1"/>
  <c r="O96" i="1"/>
  <c r="E239" i="2" l="1"/>
  <c r="F239" i="2"/>
  <c r="G239" i="2"/>
  <c r="H239" i="2"/>
  <c r="I239" i="2"/>
  <c r="J239" i="2"/>
  <c r="K239" i="2"/>
  <c r="L239" i="2"/>
  <c r="M239" i="2"/>
  <c r="N239" i="2"/>
  <c r="O239" i="2"/>
  <c r="P239" i="2"/>
  <c r="D250" i="2" l="1"/>
  <c r="D237" i="2"/>
  <c r="S165" i="1" l="1"/>
  <c r="Q165" i="1"/>
  <c r="O165" i="1"/>
  <c r="M165" i="1"/>
  <c r="S144" i="1" l="1"/>
  <c r="Q144" i="1"/>
  <c r="O144" i="1"/>
  <c r="M144" i="1"/>
  <c r="S71" i="1" l="1"/>
  <c r="Q71" i="1"/>
  <c r="O71" i="1"/>
  <c r="M71" i="1"/>
  <c r="R124" i="1" l="1"/>
  <c r="E319" i="2"/>
  <c r="F319" i="2"/>
  <c r="H319" i="2"/>
  <c r="I319" i="2"/>
  <c r="J319" i="2"/>
  <c r="K319" i="2"/>
  <c r="L319" i="2"/>
  <c r="N319" i="2"/>
  <c r="O319" i="2"/>
  <c r="P319" i="2"/>
  <c r="H320" i="2" l="1"/>
  <c r="E320" i="2"/>
  <c r="E132" i="2"/>
  <c r="F132" i="2"/>
  <c r="G132" i="2"/>
  <c r="H132" i="2"/>
  <c r="I132" i="2"/>
  <c r="J132" i="2"/>
  <c r="K132" i="2"/>
  <c r="L132" i="2"/>
  <c r="M132" i="2"/>
  <c r="N132" i="2"/>
  <c r="O132" i="2"/>
  <c r="P132" i="2"/>
  <c r="E121" i="2"/>
  <c r="F121" i="2"/>
  <c r="G121" i="2"/>
  <c r="H121" i="2"/>
  <c r="I121" i="2"/>
  <c r="J121" i="2"/>
  <c r="K121" i="2"/>
  <c r="L121" i="2"/>
  <c r="M121" i="2"/>
  <c r="N121" i="2"/>
  <c r="O121" i="2"/>
  <c r="P121" i="2"/>
  <c r="E339" i="2" l="1"/>
  <c r="F339" i="2"/>
  <c r="G339" i="2"/>
  <c r="H339" i="2"/>
  <c r="I339" i="2"/>
  <c r="J339" i="2"/>
  <c r="K339" i="2"/>
  <c r="L339" i="2"/>
  <c r="M339" i="2"/>
  <c r="N339" i="2"/>
  <c r="O339" i="2"/>
  <c r="P339" i="2"/>
  <c r="P292" i="2"/>
  <c r="E292" i="2"/>
  <c r="F292" i="2"/>
  <c r="G292" i="2"/>
  <c r="H292" i="2"/>
  <c r="I292" i="2"/>
  <c r="J292" i="2"/>
  <c r="K292" i="2"/>
  <c r="L292" i="2"/>
  <c r="M292" i="2"/>
  <c r="N292" i="2"/>
  <c r="O292" i="2"/>
  <c r="E262" i="2"/>
  <c r="F262" i="2"/>
  <c r="G262" i="2"/>
  <c r="H262" i="2"/>
  <c r="I262" i="2"/>
  <c r="J262" i="2"/>
  <c r="K262" i="2"/>
  <c r="L262" i="2"/>
  <c r="M262" i="2"/>
  <c r="N262" i="2"/>
  <c r="O262" i="2"/>
  <c r="P262" i="2"/>
  <c r="E218" i="2"/>
  <c r="I218" i="2"/>
  <c r="J218" i="2"/>
  <c r="K218" i="2"/>
  <c r="L218" i="2"/>
  <c r="M218" i="2"/>
  <c r="N218" i="2"/>
  <c r="O218" i="2"/>
  <c r="P218" i="2"/>
  <c r="E155" i="2"/>
  <c r="F155" i="2"/>
  <c r="G155" i="2"/>
  <c r="H155" i="2"/>
  <c r="I155" i="2"/>
  <c r="J155" i="2"/>
  <c r="K155" i="2"/>
  <c r="L155" i="2"/>
  <c r="M155" i="2"/>
  <c r="N155" i="2"/>
  <c r="O155" i="2"/>
  <c r="P155" i="2"/>
  <c r="D154" i="2"/>
  <c r="D153" i="2"/>
  <c r="D253" i="2"/>
  <c r="D254" i="2"/>
  <c r="D255" i="2"/>
  <c r="D256" i="2"/>
  <c r="D257" i="2"/>
  <c r="D258" i="2"/>
  <c r="D259" i="2"/>
  <c r="D260" i="2"/>
  <c r="D261" i="2"/>
  <c r="D252" i="2"/>
  <c r="P344" i="2"/>
  <c r="N344" i="2"/>
  <c r="M344" i="2"/>
  <c r="L344" i="2"/>
  <c r="K344" i="2"/>
  <c r="J344" i="2"/>
  <c r="I344" i="2"/>
  <c r="H344" i="2"/>
  <c r="G344" i="2"/>
  <c r="F344" i="2"/>
  <c r="E344" i="2"/>
  <c r="D344" i="2"/>
  <c r="K127" i="1" s="1"/>
  <c r="O343" i="2"/>
  <c r="O344" i="2" s="1"/>
  <c r="D338" i="2"/>
  <c r="D339" i="2" s="1"/>
  <c r="K126" i="1" s="1"/>
  <c r="P334" i="2"/>
  <c r="O334" i="2"/>
  <c r="N334" i="2"/>
  <c r="M334" i="2"/>
  <c r="L334" i="2"/>
  <c r="K334" i="2"/>
  <c r="J334" i="2"/>
  <c r="I334" i="2"/>
  <c r="H334" i="2"/>
  <c r="G334" i="2"/>
  <c r="F334" i="2"/>
  <c r="E334" i="2"/>
  <c r="D334" i="2"/>
  <c r="K125" i="1" s="1"/>
  <c r="P329" i="2"/>
  <c r="O329" i="2"/>
  <c r="N329" i="2"/>
  <c r="M329" i="2"/>
  <c r="L329" i="2"/>
  <c r="K329" i="2"/>
  <c r="J329" i="2"/>
  <c r="I329" i="2"/>
  <c r="H329" i="2"/>
  <c r="G329" i="2"/>
  <c r="F329" i="2"/>
  <c r="E329" i="2"/>
  <c r="D329" i="2"/>
  <c r="K124" i="1" s="1"/>
  <c r="S124" i="1" s="1"/>
  <c r="P324" i="2"/>
  <c r="R123" i="1" s="1"/>
  <c r="O324" i="2"/>
  <c r="N324" i="2"/>
  <c r="M324" i="2"/>
  <c r="L324" i="2"/>
  <c r="K324" i="2"/>
  <c r="J324" i="2"/>
  <c r="I324" i="2"/>
  <c r="H324" i="2"/>
  <c r="G324" i="2"/>
  <c r="F324" i="2"/>
  <c r="E324" i="2"/>
  <c r="D323" i="2"/>
  <c r="D324" i="2" s="1"/>
  <c r="K123" i="1" s="1"/>
  <c r="D291" i="2"/>
  <c r="D290" i="2"/>
  <c r="D289" i="2"/>
  <c r="D288" i="2"/>
  <c r="D287" i="2"/>
  <c r="K113" i="1"/>
  <c r="H218" i="2"/>
  <c r="H193" i="2" l="1"/>
  <c r="F218" i="2"/>
  <c r="E156" i="2"/>
  <c r="L108" i="1" s="1"/>
  <c r="H225" i="2"/>
  <c r="N115" i="1" s="1"/>
  <c r="O115" i="1" s="1"/>
  <c r="K340" i="2"/>
  <c r="G218" i="2"/>
  <c r="K325" i="2"/>
  <c r="P123" i="1" s="1"/>
  <c r="Q123" i="1" s="1"/>
  <c r="N330" i="2"/>
  <c r="S123" i="1"/>
  <c r="K330" i="2"/>
  <c r="P124" i="1" s="1"/>
  <c r="Q124" i="1" s="1"/>
  <c r="N340" i="2"/>
  <c r="K335" i="2"/>
  <c r="P125" i="1" s="1"/>
  <c r="Q125" i="1" s="1"/>
  <c r="K345" i="2"/>
  <c r="P127" i="1" s="1"/>
  <c r="Q127" i="1" s="1"/>
  <c r="K225" i="2"/>
  <c r="N225" i="2"/>
  <c r="E225" i="2"/>
  <c r="L115" i="1" s="1"/>
  <c r="M115" i="1" s="1"/>
  <c r="N345" i="2"/>
  <c r="R127" i="1" s="1"/>
  <c r="S127" i="1" s="1"/>
  <c r="H345" i="2"/>
  <c r="N127" i="1" s="1"/>
  <c r="O127" i="1" s="1"/>
  <c r="E345" i="2"/>
  <c r="L127" i="1" s="1"/>
  <c r="M127" i="1" s="1"/>
  <c r="E340" i="2"/>
  <c r="L126" i="1" s="1"/>
  <c r="M126" i="1" s="1"/>
  <c r="H340" i="2"/>
  <c r="N126" i="1" s="1"/>
  <c r="O126" i="1" s="1"/>
  <c r="H335" i="2"/>
  <c r="N125" i="1" s="1"/>
  <c r="O125" i="1" s="1"/>
  <c r="N335" i="2"/>
  <c r="R125" i="1" s="1"/>
  <c r="S125" i="1" s="1"/>
  <c r="E335" i="2"/>
  <c r="L125" i="1" s="1"/>
  <c r="M125" i="1" s="1"/>
  <c r="E330" i="2"/>
  <c r="L124" i="1" s="1"/>
  <c r="M124" i="1" s="1"/>
  <c r="H330" i="2"/>
  <c r="N124" i="1" s="1"/>
  <c r="O124" i="1" s="1"/>
  <c r="E325" i="2"/>
  <c r="L123" i="1" s="1"/>
  <c r="M123" i="1" s="1"/>
  <c r="H325" i="2"/>
  <c r="N123" i="1" s="1"/>
  <c r="O123" i="1" s="1"/>
  <c r="N325" i="2"/>
  <c r="K108" i="1"/>
  <c r="K193" i="2"/>
  <c r="N193" i="2"/>
  <c r="E193" i="2"/>
  <c r="H156" i="2"/>
  <c r="N156" i="2"/>
  <c r="K156" i="2"/>
  <c r="N351" i="2" l="1"/>
  <c r="R115" i="1" s="1"/>
  <c r="S115" i="1" s="1"/>
  <c r="P115" i="1"/>
  <c r="Q115" i="1" s="1"/>
  <c r="H157" i="2"/>
  <c r="K157" i="2" s="1"/>
  <c r="P126" i="1"/>
  <c r="Q126" i="1" s="1"/>
  <c r="N341" i="2"/>
  <c r="R126" i="1" s="1"/>
  <c r="S126" i="1" s="1"/>
  <c r="L113" i="1"/>
  <c r="M113" i="1" s="1"/>
  <c r="H194" i="2"/>
  <c r="M108" i="1"/>
  <c r="E281" i="2"/>
  <c r="F281" i="2"/>
  <c r="G281" i="2"/>
  <c r="H281" i="2"/>
  <c r="I281" i="2"/>
  <c r="J281" i="2"/>
  <c r="K281" i="2"/>
  <c r="L281" i="2"/>
  <c r="M281" i="2"/>
  <c r="N281" i="2"/>
  <c r="O281" i="2"/>
  <c r="P281" i="2"/>
  <c r="E267" i="2"/>
  <c r="F267" i="2"/>
  <c r="G267" i="2"/>
  <c r="H267" i="2"/>
  <c r="I267" i="2"/>
  <c r="J267" i="2"/>
  <c r="K267" i="2"/>
  <c r="L267" i="2"/>
  <c r="M267" i="2"/>
  <c r="N267" i="2"/>
  <c r="O267" i="2"/>
  <c r="P267" i="2"/>
  <c r="E273" i="2"/>
  <c r="F273" i="2"/>
  <c r="G273" i="2"/>
  <c r="H273" i="2"/>
  <c r="I273" i="2"/>
  <c r="J273" i="2"/>
  <c r="K273" i="2"/>
  <c r="L273" i="2"/>
  <c r="M273" i="2"/>
  <c r="N273" i="2"/>
  <c r="O273" i="2"/>
  <c r="P273" i="2"/>
  <c r="E246" i="2"/>
  <c r="F246" i="2"/>
  <c r="G246" i="2"/>
  <c r="H246" i="2"/>
  <c r="I246" i="2"/>
  <c r="J246" i="2"/>
  <c r="K246" i="2"/>
  <c r="L246" i="2"/>
  <c r="M246" i="2"/>
  <c r="N246" i="2"/>
  <c r="O246" i="2"/>
  <c r="P246" i="2"/>
  <c r="E231" i="2"/>
  <c r="F231" i="2"/>
  <c r="G231" i="2"/>
  <c r="H231" i="2"/>
  <c r="I231" i="2"/>
  <c r="J231" i="2"/>
  <c r="K231" i="2"/>
  <c r="L231" i="2"/>
  <c r="M231" i="2"/>
  <c r="N231" i="2"/>
  <c r="O231" i="2"/>
  <c r="P231" i="2"/>
  <c r="E148" i="2"/>
  <c r="F148" i="2"/>
  <c r="G148" i="2"/>
  <c r="H148" i="2"/>
  <c r="I148" i="2"/>
  <c r="J148" i="2"/>
  <c r="K148" i="2"/>
  <c r="L148" i="2"/>
  <c r="M148" i="2"/>
  <c r="N148" i="2"/>
  <c r="O148" i="2"/>
  <c r="P148" i="2"/>
  <c r="E17" i="2"/>
  <c r="F17" i="2"/>
  <c r="G17" i="2"/>
  <c r="H17" i="2"/>
  <c r="I17" i="2"/>
  <c r="J17" i="2"/>
  <c r="K17" i="2"/>
  <c r="L17" i="2"/>
  <c r="M17" i="2"/>
  <c r="N17" i="2"/>
  <c r="O17" i="2"/>
  <c r="P17" i="2"/>
  <c r="E307" i="2"/>
  <c r="F307" i="2"/>
  <c r="G307" i="2"/>
  <c r="H307" i="2"/>
  <c r="I307" i="2"/>
  <c r="J307" i="2"/>
  <c r="K307" i="2"/>
  <c r="L307" i="2"/>
  <c r="M307" i="2"/>
  <c r="N307" i="2"/>
  <c r="O307" i="2"/>
  <c r="P307" i="2"/>
  <c r="D306" i="2"/>
  <c r="D305" i="2"/>
  <c r="D297" i="2"/>
  <c r="D298" i="2"/>
  <c r="D299" i="2"/>
  <c r="D296" i="2"/>
  <c r="D285" i="2"/>
  <c r="D292" i="2" s="1"/>
  <c r="K95" i="1" s="1"/>
  <c r="D280" i="2"/>
  <c r="D278" i="2"/>
  <c r="D277" i="2"/>
  <c r="D266" i="2"/>
  <c r="D265" i="2"/>
  <c r="D272" i="2"/>
  <c r="D273" i="2" s="1"/>
  <c r="K121" i="1" s="1"/>
  <c r="D301" i="2" l="1"/>
  <c r="N108" i="1"/>
  <c r="O108" i="1" s="1"/>
  <c r="N113" i="1"/>
  <c r="O113" i="1" s="1"/>
  <c r="K194" i="2"/>
  <c r="P108" i="1"/>
  <c r="Q108" i="1" s="1"/>
  <c r="O157" i="2"/>
  <c r="S108" i="1" s="1"/>
  <c r="K308" i="2"/>
  <c r="K133" i="2"/>
  <c r="K168" i="2"/>
  <c r="K219" i="2"/>
  <c r="K232" i="2"/>
  <c r="K240" i="2"/>
  <c r="K247" i="2"/>
  <c r="K263" i="2"/>
  <c r="K274" i="2"/>
  <c r="K268" i="2"/>
  <c r="P120" i="1" s="1"/>
  <c r="K282" i="2"/>
  <c r="K293" i="2"/>
  <c r="N18" i="2"/>
  <c r="R104" i="1" s="1"/>
  <c r="N149" i="2"/>
  <c r="N168" i="2"/>
  <c r="N232" i="2"/>
  <c r="K18" i="2"/>
  <c r="P104" i="1" s="1"/>
  <c r="N133" i="2"/>
  <c r="K149" i="2"/>
  <c r="N219" i="2"/>
  <c r="K302" i="2"/>
  <c r="N263" i="2"/>
  <c r="N268" i="2"/>
  <c r="E308" i="2"/>
  <c r="L133" i="1" s="1"/>
  <c r="E18" i="2"/>
  <c r="L104" i="1" s="1"/>
  <c r="E133" i="2"/>
  <c r="L106" i="1" s="1"/>
  <c r="E149" i="2"/>
  <c r="L107" i="1" s="1"/>
  <c r="E168" i="2"/>
  <c r="L110" i="1" s="1"/>
  <c r="M110" i="1" s="1"/>
  <c r="E219" i="2"/>
  <c r="L114" i="1" s="1"/>
  <c r="E232" i="2"/>
  <c r="L116" i="1" s="1"/>
  <c r="E240" i="2"/>
  <c r="L117" i="1" s="1"/>
  <c r="E247" i="2"/>
  <c r="L118" i="1" s="1"/>
  <c r="E263" i="2"/>
  <c r="E274" i="2"/>
  <c r="L121" i="1" s="1"/>
  <c r="M121" i="1" s="1"/>
  <c r="E268" i="2"/>
  <c r="L120" i="1" s="1"/>
  <c r="E282" i="2"/>
  <c r="L94" i="1" s="1"/>
  <c r="E293" i="2"/>
  <c r="L95" i="1" s="1"/>
  <c r="M95" i="1" s="1"/>
  <c r="E302" i="2"/>
  <c r="L132" i="1" s="1"/>
  <c r="N308" i="2"/>
  <c r="N240" i="2"/>
  <c r="N274" i="2"/>
  <c r="H308" i="2"/>
  <c r="H18" i="2"/>
  <c r="N104" i="1" s="1"/>
  <c r="H122" i="2"/>
  <c r="H133" i="2"/>
  <c r="H149" i="2"/>
  <c r="H168" i="2"/>
  <c r="N110" i="1" s="1"/>
  <c r="O110" i="1" s="1"/>
  <c r="H219" i="2"/>
  <c r="H232" i="2"/>
  <c r="N116" i="1" s="1"/>
  <c r="H247" i="2"/>
  <c r="N118" i="1" s="1"/>
  <c r="H263" i="2"/>
  <c r="H274" i="2"/>
  <c r="H268" i="2"/>
  <c r="N120" i="1" s="1"/>
  <c r="H282" i="2"/>
  <c r="H293" i="2"/>
  <c r="H302" i="2"/>
  <c r="N122" i="2"/>
  <c r="N247" i="2"/>
  <c r="N282" i="2"/>
  <c r="N293" i="2"/>
  <c r="N302" i="2"/>
  <c r="K122" i="2"/>
  <c r="E122" i="2"/>
  <c r="K132" i="1"/>
  <c r="D307" i="2"/>
  <c r="K133" i="1" s="1"/>
  <c r="H240" i="2"/>
  <c r="D281" i="2"/>
  <c r="K94" i="1" s="1"/>
  <c r="D267" i="2"/>
  <c r="K120" i="1" s="1"/>
  <c r="D244" i="2"/>
  <c r="D245" i="2"/>
  <c r="D243" i="2"/>
  <c r="D236" i="2"/>
  <c r="D238" i="2"/>
  <c r="D235" i="2"/>
  <c r="D230" i="2"/>
  <c r="D229" i="2"/>
  <c r="H241" i="2" l="1"/>
  <c r="K241" i="2" s="1"/>
  <c r="P117" i="1" s="1"/>
  <c r="M94" i="1"/>
  <c r="M133" i="1"/>
  <c r="N133" i="1"/>
  <c r="O133" i="1" s="1"/>
  <c r="K309" i="2"/>
  <c r="P133" i="1" s="1"/>
  <c r="Q133" i="1" s="1"/>
  <c r="M132" i="1"/>
  <c r="O120" i="1"/>
  <c r="M120" i="1"/>
  <c r="Q120" i="1"/>
  <c r="P113" i="1"/>
  <c r="Q113" i="1" s="1"/>
  <c r="N194" i="2"/>
  <c r="N233" i="2"/>
  <c r="R116" i="1" s="1"/>
  <c r="P116" i="1"/>
  <c r="H123" i="2"/>
  <c r="K123" i="2" s="1"/>
  <c r="L105" i="1"/>
  <c r="N105" i="1"/>
  <c r="H294" i="2"/>
  <c r="K269" i="2"/>
  <c r="N269" i="2" s="1"/>
  <c r="R120" i="1" s="1"/>
  <c r="S120" i="1" s="1"/>
  <c r="K248" i="2"/>
  <c r="K169" i="2"/>
  <c r="P110" i="1" s="1"/>
  <c r="Q110" i="1" s="1"/>
  <c r="H303" i="2"/>
  <c r="H275" i="2"/>
  <c r="H227" i="2"/>
  <c r="H134" i="2"/>
  <c r="H283" i="2"/>
  <c r="H150" i="2"/>
  <c r="D231" i="2"/>
  <c r="K116" i="1" s="1"/>
  <c r="O116" i="1" s="1"/>
  <c r="D239" i="2"/>
  <c r="K117" i="1" s="1"/>
  <c r="M117" i="1" s="1"/>
  <c r="D246" i="2"/>
  <c r="K118" i="1" s="1"/>
  <c r="D197" i="2"/>
  <c r="D198" i="2"/>
  <c r="D196" i="2"/>
  <c r="M109" i="1"/>
  <c r="D137" i="2"/>
  <c r="D138" i="2"/>
  <c r="D139" i="2"/>
  <c r="D140" i="2"/>
  <c r="D141" i="2"/>
  <c r="D142" i="2"/>
  <c r="D143" i="2"/>
  <c r="D144" i="2"/>
  <c r="D145" i="2"/>
  <c r="D146" i="2"/>
  <c r="D147" i="2"/>
  <c r="D136" i="2"/>
  <c r="D126" i="2"/>
  <c r="D129" i="2"/>
  <c r="D130" i="2"/>
  <c r="D131" i="2"/>
  <c r="D125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21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3" i="2"/>
  <c r="D218" i="2" l="1"/>
  <c r="K114" i="1" s="1"/>
  <c r="N117" i="1"/>
  <c r="O117" i="1" s="1"/>
  <c r="K294" i="2"/>
  <c r="N95" i="1"/>
  <c r="O95" i="1" s="1"/>
  <c r="Q117" i="1"/>
  <c r="N241" i="2"/>
  <c r="R117" i="1" s="1"/>
  <c r="S117" i="1" s="1"/>
  <c r="K303" i="2"/>
  <c r="N132" i="1"/>
  <c r="O132" i="1" s="1"/>
  <c r="K283" i="2"/>
  <c r="N94" i="1"/>
  <c r="O94" i="1" s="1"/>
  <c r="N309" i="2"/>
  <c r="R133" i="1" s="1"/>
  <c r="S133" i="1" s="1"/>
  <c r="Q116" i="1"/>
  <c r="O109" i="1"/>
  <c r="K275" i="2"/>
  <c r="N121" i="1"/>
  <c r="O121" i="1" s="1"/>
  <c r="K150" i="2"/>
  <c r="N107" i="1"/>
  <c r="N169" i="2"/>
  <c r="Q109" i="1"/>
  <c r="M116" i="1"/>
  <c r="S116" i="1"/>
  <c r="K227" i="2"/>
  <c r="N114" i="1"/>
  <c r="N248" i="2"/>
  <c r="R118" i="1" s="1"/>
  <c r="S118" i="1" s="1"/>
  <c r="P118" i="1"/>
  <c r="Q118" i="1" s="1"/>
  <c r="M118" i="1"/>
  <c r="O118" i="1"/>
  <c r="D121" i="2"/>
  <c r="K105" i="1" s="1"/>
  <c r="K134" i="2"/>
  <c r="N106" i="1"/>
  <c r="N123" i="2"/>
  <c r="R105" i="1" s="1"/>
  <c r="P105" i="1"/>
  <c r="D132" i="2"/>
  <c r="K106" i="1" s="1"/>
  <c r="M106" i="1" s="1"/>
  <c r="D17" i="2"/>
  <c r="K104" i="1" s="1"/>
  <c r="D148" i="2"/>
  <c r="K107" i="1" s="1"/>
  <c r="K129" i="1"/>
  <c r="D251" i="2"/>
  <c r="D262" i="2" s="1"/>
  <c r="K119" i="1" s="1"/>
  <c r="S109" i="1" l="1"/>
  <c r="R110" i="1"/>
  <c r="S110" i="1" s="1"/>
  <c r="N294" i="2"/>
  <c r="R95" i="1" s="1"/>
  <c r="S95" i="1" s="1"/>
  <c r="P95" i="1"/>
  <c r="Q95" i="1" s="1"/>
  <c r="M119" i="1"/>
  <c r="O119" i="1"/>
  <c r="S119" i="1"/>
  <c r="Q119" i="1"/>
  <c r="N283" i="2"/>
  <c r="R94" i="1" s="1"/>
  <c r="S94" i="1" s="1"/>
  <c r="P94" i="1"/>
  <c r="Q94" i="1" s="1"/>
  <c r="N303" i="2"/>
  <c r="R132" i="1" s="1"/>
  <c r="S132" i="1" s="1"/>
  <c r="P132" i="1"/>
  <c r="Q132" i="1" s="1"/>
  <c r="O106" i="1"/>
  <c r="N227" i="2"/>
  <c r="R114" i="1" s="1"/>
  <c r="S114" i="1" s="1"/>
  <c r="P114" i="1"/>
  <c r="Q114" i="1" s="1"/>
  <c r="N150" i="2"/>
  <c r="R107" i="1" s="1"/>
  <c r="S107" i="1" s="1"/>
  <c r="P107" i="1"/>
  <c r="Q107" i="1" s="1"/>
  <c r="S105" i="1"/>
  <c r="N275" i="2"/>
  <c r="R121" i="1" s="1"/>
  <c r="S121" i="1" s="1"/>
  <c r="P121" i="1"/>
  <c r="Q121" i="1" s="1"/>
  <c r="Q105" i="1"/>
  <c r="O114" i="1"/>
  <c r="M114" i="1"/>
  <c r="O107" i="1"/>
  <c r="M107" i="1"/>
  <c r="S104" i="1"/>
  <c r="Q104" i="1"/>
  <c r="M104" i="1"/>
  <c r="O104" i="1"/>
  <c r="M105" i="1"/>
  <c r="O105" i="1"/>
  <c r="N134" i="2"/>
  <c r="R106" i="1" s="1"/>
  <c r="S106" i="1" s="1"/>
  <c r="P106" i="1"/>
  <c r="Q106" i="1" s="1"/>
  <c r="K320" i="2"/>
  <c r="N320" i="2"/>
  <c r="L129" i="1" l="1"/>
  <c r="M129" i="1" s="1"/>
  <c r="H321" i="2"/>
  <c r="N129" i="1" s="1"/>
  <c r="O129" i="1" s="1"/>
  <c r="S67" i="1"/>
  <c r="Q67" i="1"/>
  <c r="O67" i="1"/>
  <c r="M67" i="1"/>
  <c r="O49" i="1"/>
  <c r="S34" i="1"/>
  <c r="Q34" i="1"/>
  <c r="O34" i="1"/>
  <c r="M34" i="1"/>
  <c r="K321" i="2" l="1"/>
  <c r="P129" i="1" s="1"/>
  <c r="Q129" i="1" s="1"/>
  <c r="N321" i="2" l="1"/>
  <c r="R129" i="1" s="1"/>
  <c r="S129" i="1" s="1"/>
  <c r="K111" i="1"/>
  <c r="K178" i="2"/>
  <c r="H178" i="2"/>
  <c r="E178" i="2"/>
  <c r="N178" i="2"/>
  <c r="L111" i="1" l="1"/>
  <c r="M111" i="1" s="1"/>
  <c r="H179" i="2"/>
  <c r="N111" i="1" s="1"/>
  <c r="O111" i="1" s="1"/>
  <c r="K179" i="2" l="1"/>
  <c r="N179" i="2" l="1"/>
  <c r="R111" i="1" s="1"/>
  <c r="S111" i="1" s="1"/>
  <c r="P111" i="1"/>
  <c r="Q111" i="1" s="1"/>
</calcChain>
</file>

<file path=xl/comments1.xml><?xml version="1.0" encoding="utf-8"?>
<comments xmlns="http://schemas.openxmlformats.org/spreadsheetml/2006/main">
  <authors>
    <author>Mininos</author>
  </authors>
  <commentList>
    <comment ref="V28" authorId="0" shapeId="0">
      <text>
        <r>
          <rPr>
            <b/>
            <sz val="9"/>
            <color indexed="81"/>
            <rFont val="Tahoma"/>
            <family val="2"/>
          </rPr>
          <t>Por qué?</t>
        </r>
      </text>
    </comment>
  </commentList>
</comments>
</file>

<file path=xl/comments2.xml><?xml version="1.0" encoding="utf-8"?>
<comments xmlns="http://schemas.openxmlformats.org/spreadsheetml/2006/main">
  <authors>
    <author>David Augusto Ortegon Sierra</author>
    <author>Maritza Ferrer Garay</author>
  </authors>
  <commentList>
    <comment ref="A147" authorId="0" shapeId="0">
      <text>
        <r>
          <rPr>
            <b/>
            <sz val="8"/>
            <color indexed="81"/>
            <rFont val="Tahoma"/>
            <family val="2"/>
          </rPr>
          <t>David Augusto Ortegon Sierra:</t>
        </r>
        <r>
          <rPr>
            <sz val="8"/>
            <color indexed="81"/>
            <rFont val="Tahoma"/>
            <family val="2"/>
          </rPr>
          <t xml:space="preserve">
No corresponde al indicador de sitio crítico conforme a lo establecido en la programación del Ministerio del Transporte- </t>
        </r>
      </text>
    </comment>
    <comment ref="B153" authorId="1" shapeId="0">
      <text>
        <r>
          <rPr>
            <b/>
            <sz val="9"/>
            <color indexed="81"/>
            <rFont val="Tahoma"/>
            <family val="2"/>
          </rPr>
          <t>Maritza Ferrer Garay:</t>
        </r>
        <r>
          <rPr>
            <sz val="9"/>
            <color indexed="81"/>
            <rFont val="Tahoma"/>
            <family val="2"/>
          </rPr>
          <t xml:space="preserve">
En este indicador se programan los Km. de Placa Huella que sean meta rezago</t>
        </r>
      </text>
    </comment>
    <comment ref="B154" authorId="1" shapeId="0">
      <text>
        <r>
          <rPr>
            <b/>
            <sz val="9"/>
            <color indexed="81"/>
            <rFont val="Tahoma"/>
            <family val="2"/>
          </rPr>
          <t>Maritza Ferrer Garay:</t>
        </r>
        <r>
          <rPr>
            <sz val="9"/>
            <color indexed="81"/>
            <rFont val="Tahoma"/>
            <family val="2"/>
          </rPr>
          <t xml:space="preserve">
En este indicador se programan los Km. de Placa Huella que sean meta rezago</t>
        </r>
      </text>
    </comment>
  </commentList>
</comments>
</file>

<file path=xl/sharedStrings.xml><?xml version="1.0" encoding="utf-8"?>
<sst xmlns="http://schemas.openxmlformats.org/spreadsheetml/2006/main" count="2673" uniqueCount="842">
  <si>
    <t>CÓDIGO</t>
  </si>
  <si>
    <t>VERSIÓN</t>
  </si>
  <si>
    <t xml:space="preserve"> FORMULACIÓN PLAN DE ACCIÓN ANUAL </t>
  </si>
  <si>
    <t xml:space="preserve">PÁGINA </t>
  </si>
  <si>
    <t>DE</t>
  </si>
  <si>
    <t>NOMBRE DEL PLAN:</t>
  </si>
  <si>
    <t>PLAN DE ACCIÓN ANUAL</t>
  </si>
  <si>
    <t xml:space="preserve">DESCRIPCIÓN </t>
  </si>
  <si>
    <t>INSTRUMENTO DE PLANEACIÓN INSTITUCIONAL EN EL CUAL SE DETERMINAN ACCIONES Y METAS A DESARROLLAR DURANTE UNA VIGENCIA Y LA DESIGNACIÓN DE LOS RESPONASABLES, PERÍODOS DE CUMPLIMIENTO Y LOS INDICADORES DE SEGUIMIENTO; EN EL MARCO DEL MODELO INTEGRADO DE PLANEACIÓN Y GESTIÓN Y EN CONCORDANCIA CON LOS LINEAMIENTOS DEL PLAN ESTRATÉGICO INSTITUCIONAL, PLAN SECTORIAL Y PLAN NACIONAL DE DESARROLLO</t>
  </si>
  <si>
    <t>RESPONSABLE:</t>
  </si>
  <si>
    <t>DIRECTOR GENERAL</t>
  </si>
  <si>
    <t>VIGENCIA:</t>
  </si>
  <si>
    <t xml:space="preserve">ARTICULACIÓN </t>
  </si>
  <si>
    <t>PROGRAMACIÓN</t>
  </si>
  <si>
    <t>PLANES</t>
  </si>
  <si>
    <t>DIMENSIÓN</t>
  </si>
  <si>
    <t>PROCESO</t>
  </si>
  <si>
    <t>OBJETIVO DEL PROCESO</t>
  </si>
  <si>
    <t>POLÍTICA</t>
  </si>
  <si>
    <t>ACCIÓN</t>
  </si>
  <si>
    <t>INDICADOR</t>
  </si>
  <si>
    <t>TIPO DE INDICADOR</t>
  </si>
  <si>
    <t>META</t>
  </si>
  <si>
    <t>FECHA DE CUMPLIMIENTO</t>
  </si>
  <si>
    <t>RESPONSABLES</t>
  </si>
  <si>
    <t>ANTICORRUPCIÓN Y ATENCIÓN AL CIUDADANO- PAAC-</t>
  </si>
  <si>
    <t>INSTITUCIONAL DE ARCHIVOS DE LA ENTIDAD - PINAR-</t>
  </si>
  <si>
    <t>ANUAL DE ADQUISICIONES</t>
  </si>
  <si>
    <t>ANUAL DE VACANTES</t>
  </si>
  <si>
    <t>PREVISIÓN DE RECURSOS HUMANOS</t>
  </si>
  <si>
    <t>ESTRATÉGICO DE TALENTO HUMANO</t>
  </si>
  <si>
    <t>INSTITUCIONAL DE CAPACITACIÓN</t>
  </si>
  <si>
    <t>INCENTIVOS INSTITUCIONALES</t>
  </si>
  <si>
    <t>TRABAJO ANUAL EN SEGURIDAD Y SALUD EN EL TRABAJO</t>
  </si>
  <si>
    <t>ESTRATÉGICO DE TECNOLOGÍAS DE LA INFORMACIÓN Y LAS COMUNICACIONES - PETI-</t>
  </si>
  <si>
    <t>TRATAMIENTO DE RIESGOS DE SEGURIDAD Y PRIVACIDAD DE LA INFORMACIÓN</t>
  </si>
  <si>
    <t>SEGURIDAD Y PRIVACIDAD DE LA INFORMACIÓN</t>
  </si>
  <si>
    <t>OBSERVACIONES</t>
  </si>
  <si>
    <t>Primer trimestre</t>
  </si>
  <si>
    <t>Segundo Trimestre</t>
  </si>
  <si>
    <t>Tercer trimestre</t>
  </si>
  <si>
    <t>Cuarto trimestre</t>
  </si>
  <si>
    <t>Cantidad</t>
  </si>
  <si>
    <t>%</t>
  </si>
  <si>
    <t>Gobernanza e institucionalidad moderna para el transporte y la logística eficientes y seguros</t>
  </si>
  <si>
    <t>Talento Humano</t>
  </si>
  <si>
    <t>Gestión del Talento Humano</t>
  </si>
  <si>
    <t>Liderar las acciones de planificación, ejecución, verificación y mejora que contribuyan al adecuado desempeño y calidad de vida del talento humano vinculado como factor clave para el éxito del Invías.</t>
  </si>
  <si>
    <t>Eficacia</t>
  </si>
  <si>
    <t>Subdirección Administrativa</t>
  </si>
  <si>
    <t>X</t>
  </si>
  <si>
    <t>3) Rendición de Cuentas</t>
  </si>
  <si>
    <t>Eficiencia</t>
  </si>
  <si>
    <t xml:space="preserve">Efectividad </t>
  </si>
  <si>
    <t>Subdirección Administrativa
Secretaría General
Dirección General</t>
  </si>
  <si>
    <t>Sistema de Seguridad y Salud en el Trabajo mantenido y mejorado.</t>
  </si>
  <si>
    <t>Secretaría General 
Subdirección Administrativa</t>
  </si>
  <si>
    <t>Integridad</t>
  </si>
  <si>
    <t>Direccionamiento Estratégico y Planeación</t>
  </si>
  <si>
    <t>Direccionamiento estratégico y planeación institucional</t>
  </si>
  <si>
    <t>Planeación Institucional</t>
  </si>
  <si>
    <t>Oficina Asesora de Planeación</t>
  </si>
  <si>
    <t>Planes formulados de forma participativa</t>
  </si>
  <si>
    <t>Formular oportunamente los planes (táctico y operativo) de la Dependencia.</t>
  </si>
  <si>
    <t>Planes (táctico y operativo) formulados oportunamente.</t>
  </si>
  <si>
    <t>Todas las Dependencias</t>
  </si>
  <si>
    <t>Estudiar la viabilidad de realizar alianzas estratégicas con grupo de valor o grupo de interés para el logro de resultados</t>
  </si>
  <si>
    <t>Alianzas Estratégicas estudiadas</t>
  </si>
  <si>
    <t>Secretaría General</t>
  </si>
  <si>
    <t>Gestión presupuestal y eficiencia del gasto público</t>
  </si>
  <si>
    <t>Analizar y evaluar los requerimientos de inversión de la Entidad.</t>
  </si>
  <si>
    <t>Proyectos con requerimientos de inversión evaluados</t>
  </si>
  <si>
    <t>Analizar, evaluar y registrar las necesidades de inversión en el SUIFP de la entidad para cada vigencia.</t>
  </si>
  <si>
    <t>Necesidades de inversión analizadas</t>
  </si>
  <si>
    <t>Formular el Plan Anual de Inversiones para la siguiente vigencia.</t>
  </si>
  <si>
    <t>Plan Anual de inversiones formulado</t>
  </si>
  <si>
    <t>Reportar alertas oportunas sobre la ejecución mensual del PAC a las Unidades Ejecutoras que no cumplan con la programación del PAC.</t>
  </si>
  <si>
    <t>Reporte alertas generado a las Unidades Ejecutoras por incumplimiento en la ejecución del PAC.</t>
  </si>
  <si>
    <t>Subdirección Financiera</t>
  </si>
  <si>
    <t>Plan Anual de Adquisiciones consolidado y publicado</t>
  </si>
  <si>
    <t>Dirección de Contratación</t>
  </si>
  <si>
    <t>Gestión con Valores para Resultados</t>
  </si>
  <si>
    <t>Gestión de tecnologías de información y comunicaciones</t>
  </si>
  <si>
    <t>Liderar y gestionar los servicios de tecnología de información y comunicaciones, para la toma de decisiones estratégicas, garantizando disponibilidad, divulgación y seguridad de la información, contribuyendo al cumplimiento de la misión del Invías y la consulta e interacción de los ciudadanos y del gobierno.</t>
  </si>
  <si>
    <t>Gobierno Digital, antes Gobierno en Línea</t>
  </si>
  <si>
    <t>Dirección General
Oficina Asesora de Planeación</t>
  </si>
  <si>
    <t>4) Mecanismos para mejorar la Atención al Ciudadano</t>
  </si>
  <si>
    <t>Programa de Seguridad en Carreteras Nacionales</t>
  </si>
  <si>
    <t>Promover el uso de #767 a través de las redes sociales (Facebook, twitter)</t>
  </si>
  <si>
    <t>Redes sociales promovidas mediante el uso del #767</t>
  </si>
  <si>
    <t>Ampliar la cobertura del 5% del monitoreo en puntos estratégicos de las carreteras nacionales del PSCN</t>
  </si>
  <si>
    <t>Seguridad Digital</t>
  </si>
  <si>
    <t>Recursos registrados en el POAI (Plan Operativo Anual de Inversiones)</t>
  </si>
  <si>
    <t>Tramitar las modificaciones al presupuesto de la vigencia que sean requeridas, previo análisis y revisión.</t>
  </si>
  <si>
    <t>Modificaciones al presupuesto tramitadas</t>
  </si>
  <si>
    <t>Fortalecimiento organizacional y simplificación de procesos</t>
  </si>
  <si>
    <t>Cumplir eficientemente las actividades administrativas a cargo de las dependencias, establecidos en los Planes Operativos.</t>
  </si>
  <si>
    <t xml:space="preserve">Actividades administrativas con cumplimiento oportuno </t>
  </si>
  <si>
    <t>Calidad</t>
  </si>
  <si>
    <t>Proceso documentado</t>
  </si>
  <si>
    <t>Identificar necesidades para mejorar el sistema de información para el registro ordenado y la gestión de peticiones, quejas, reclamos y denuncias</t>
  </si>
  <si>
    <t>Necesidades para mejorar el sistema de información para el registro ordenado y la gestión de PQRD identificadas</t>
  </si>
  <si>
    <t>Secretaría General -Grupo de Atención al Ciudadano 
Oficina Asesora de Planeación</t>
  </si>
  <si>
    <t xml:space="preserve">Secretaría General -Grupo de Atención al Ciudadano </t>
  </si>
  <si>
    <t xml:space="preserve">Realizar acercamientos con entidades u organismos que apoyen la mejora en la atención de Población en situación de discapacidad </t>
  </si>
  <si>
    <t>Realizar mesas de trabajo presenciales con Direcciones Territoriales y Unidades Ejecutoras de Planta Central para mejorar la oportunidad en la atención de las peticiones, quejas, reclamos y denuncias (PQRD).</t>
  </si>
  <si>
    <t xml:space="preserve">Mesas de trabajo realizadas </t>
  </si>
  <si>
    <t>Secretaría General - Atención al Ciudadano</t>
  </si>
  <si>
    <t>Atender oportunamente las peticiones, quejas, reclamos y denuncias (PQRD) de acuerdo a ley y demás disposiciones vigentes</t>
  </si>
  <si>
    <t>PQRD atendidas oportunamente de acuerdo a ley y demás disposiciones vigentes</t>
  </si>
  <si>
    <t>Todas las dependencias</t>
  </si>
  <si>
    <t>Secretaría General - Atención al Ciudadano - Grupo de Talento Humano</t>
  </si>
  <si>
    <t>Programa de sensibilización diseñado e implementado</t>
  </si>
  <si>
    <t xml:space="preserve">Subdirección Administrativa con apoyo de la Secretaría General </t>
  </si>
  <si>
    <t xml:space="preserve">Encuestas a usuarios realizada </t>
  </si>
  <si>
    <t xml:space="preserve">Difundir la política para el tratamiento de datos personales </t>
  </si>
  <si>
    <t>Diseñar mecanismos para la autorización del ciudadano para la recolección de los datos personales</t>
  </si>
  <si>
    <t>Mecanismo de Autorización diseñado</t>
  </si>
  <si>
    <t>Secretaría General - Grupo de Atención al Ciudadano
Oficina Asesora de Planeación</t>
  </si>
  <si>
    <t>6) Iniciativas adicionales</t>
  </si>
  <si>
    <t>Racionalización de trámites</t>
  </si>
  <si>
    <t>Realizar mesas de trabajo para revisar si la información cargada en el SUIT se encuentran vigente o requiere actualización y si la totalidad de los trámites y otros procedimientos administrativos identificados en el inventario se encuentran registrados en el SUIT</t>
  </si>
  <si>
    <t xml:space="preserve">
Trámites y otros procedimientos administrativos identificados por la entidad vigentes/actualizados y registrados en el SUIT</t>
  </si>
  <si>
    <t>Suministrar a la OAP las estadísticas necesarias para diligenciar datos de operación de los trámites y otros procedimientos en el SUIT</t>
  </si>
  <si>
    <t xml:space="preserve">Estadísticas de los trámites y otros procedimientos diligenciadas en el SUIT </t>
  </si>
  <si>
    <t>Administración de bienes y servicios</t>
  </si>
  <si>
    <t>Asegurar la administración de bienes y servicios del instituto, que se usan como apoyo al desempeño de los procesos y al cumplimiento de la misión.</t>
  </si>
  <si>
    <t>Realizar registro e inventario de los bienes y servicios adquiridos y gestionar la baja o reintegro cuando aplique</t>
  </si>
  <si>
    <t>Inventario de bienes y servicios actualizado</t>
  </si>
  <si>
    <t>Gestión contractual</t>
  </si>
  <si>
    <t xml:space="preserve">Cada dependencia de reportar el número de contratos sujetos a liquidación </t>
  </si>
  <si>
    <t>Realizar seguimiento en impartir directrices a las Unidades ejecutoras a cargo, en cuanto al cumplimiento de lo establecido en el Manual de Contratación y Manual de Interventoría Vigentes, para el trámite de prorrogas y adiciones.</t>
  </si>
  <si>
    <t>Directrices impartidas</t>
  </si>
  <si>
    <t>Dirección Operativa 
Dirección Técnica 
Dirección de Contratación</t>
  </si>
  <si>
    <t>Plan Anual de Adquisiciones publicado y actualizado</t>
  </si>
  <si>
    <t>5) Mecanismos para la Transparencia y Acceso a la Información</t>
  </si>
  <si>
    <t>Control Financiero y contable</t>
  </si>
  <si>
    <t>Constituir las cuentas por pagar y las reservas presupuestales de acuerdo a los lineamientos legales</t>
  </si>
  <si>
    <t>Cuentas por pagar constituidas</t>
  </si>
  <si>
    <t xml:space="preserve">Realizar seguimiento a las políticas de seguridad definidas por el comité directivo del SIIF Nación </t>
  </si>
  <si>
    <t>Políticas de seguridad con seguimiento</t>
  </si>
  <si>
    <t>Recursos de inversión comprometidos</t>
  </si>
  <si>
    <t xml:space="preserve">Recursos de inversión obligados </t>
  </si>
  <si>
    <t>Recursos de funcionamiento comprometidos</t>
  </si>
  <si>
    <t>Subdirección Administrativa
Oficina Asesora Jurídica</t>
  </si>
  <si>
    <t xml:space="preserve">Recursos de funcionamiento obligados </t>
  </si>
  <si>
    <t>Obligaciones tramitadas y pagadas dentro de los 25 días promedio siguientes a la fecha de recibo en Radicación de Cuentas</t>
  </si>
  <si>
    <t>Obligaciones pagadas dentro de los 25 días promedio</t>
  </si>
  <si>
    <t>Efectividad</t>
  </si>
  <si>
    <t>Gestión social, ambiental y predial en proyectos de infraestructura de transporte a cargo del Invías</t>
  </si>
  <si>
    <t>Desarrollar proyectos bajo lineamientos ambientales, sociales y prediales, en cumplimiento de la normatividad que permita la ejecución de políticas, estrategias, planes, programas y proyectos de infraestructura de transporte a cargo del Invías.</t>
  </si>
  <si>
    <t xml:space="preserve">Subdirección Medio Ambiente y Gestión Social </t>
  </si>
  <si>
    <t>Efectuar seguimiento a los Programas sociales de los proyectos</t>
  </si>
  <si>
    <t>Seguimiento al componente social de los Planes de manejo y PAGAS</t>
  </si>
  <si>
    <t xml:space="preserve">Actualizar los lineamientos ambientales, sociales y prediales contenidos en manuales, guías, pliegos, apéndices e instrumentos. </t>
  </si>
  <si>
    <t>Manuales, guías, pliegos, apéndices e instrumentos actualizados y/o revisados</t>
  </si>
  <si>
    <t>Servicio al ciudadano</t>
  </si>
  <si>
    <t>Efectuar el control a la Atención de Ciudadanos en los SAUS de acuerdo con los lineamientos impartidos por la Entidad. (Número único de radicado)</t>
  </si>
  <si>
    <t>Participación ciudadana en la gestión pública</t>
  </si>
  <si>
    <t>Realizar seguimiento y control a las consultas previas que se requieren para los proyectos</t>
  </si>
  <si>
    <t>Consultas Previas con seguimiento y control</t>
  </si>
  <si>
    <t>Corredores estratégicos intermodales: red de transporte nacional, nodos logísticos y eficiencia modal</t>
  </si>
  <si>
    <t>Gestión del riesgo en la infraestructura de transporte a cargo del Invías</t>
  </si>
  <si>
    <t>Incorporar el enfoque de gestión del riesgo en la planificación, ejecución y operación de la infraestructura de transporte, mediante la optimización del sistema de información, expedición de documentos técnicos y capacitando actores internos/externos para mejorar el nivel de servicio de la infraestructura de transporte tendiendo a disminuir la ocurrencia de emergencias.</t>
  </si>
  <si>
    <t>Subdirección de Prevención y Atención de Emergencias</t>
  </si>
  <si>
    <t>Sitios críticos en la red vial nacional primaria atendidos</t>
  </si>
  <si>
    <t>Sitios críticos en la red vial secundaria atendidos</t>
  </si>
  <si>
    <t>Grupo de Grandes Proyectos
Subdirección de la Red Terciaría y Férrea</t>
  </si>
  <si>
    <t>Gestión de innovación y reglamentación técnica de la infraestructura</t>
  </si>
  <si>
    <t>Establecer la reglamentación técnica y las acciones de modernización e innovación aplicables a la infraestructura de transporte para lograr unas vías sostenibles.</t>
  </si>
  <si>
    <t>Reportar y socializar el estado de la red vial</t>
  </si>
  <si>
    <t>Subdirección de Estudios e innovación</t>
  </si>
  <si>
    <t>Atender los requerimientos de asesoría y conceptos técnicos</t>
  </si>
  <si>
    <t>Subdirección de Estudios e innovación
Oficina Asesora de Planeación</t>
  </si>
  <si>
    <t>Difundir información sobre la oferta institucional de trámites y otros procedimientos en lenguaje claro y de forma permanente a los usuarios de los trámites teniendo en cuenta la caracterización</t>
  </si>
  <si>
    <t xml:space="preserve">Información difundida </t>
  </si>
  <si>
    <t>Secretaría General – Grupo de Comunicaciones y Grupo de Atención al Ciudadano</t>
  </si>
  <si>
    <t>Poner a consulta de la ciudadanía los actos administrativos que modifican los trámites, siguiendo los lineamientos del Decreto 270 de 2017</t>
  </si>
  <si>
    <t>Actos administrativos publicados</t>
  </si>
  <si>
    <t>Implementar mejoras en los procesos que soportan la entrega de productos y/o servicios, teniendo en cuenta los recursos con los que cuenta la entidad y los resultados de la consulta ciudadana, los asociados a los trámites y otros procedimientos administrativos</t>
  </si>
  <si>
    <t>Mejoras implementadas en los trámites</t>
  </si>
  <si>
    <t>Subdirección de Estudios e innovación con apoyo de la Oficina Asesora de Planeación</t>
  </si>
  <si>
    <t>Gestión de la infraestructura vial</t>
  </si>
  <si>
    <t>Dirigir la planificación, ejecución y supervisión de proyectos de infraestructura de la red vial carretera, férrea, fluvial y marítima en el marco de la misión del instituto.</t>
  </si>
  <si>
    <t xml:space="preserve">Implementar el Programa Cívico Guardavías – Vías para la Equidad mediante capacitaciones que permita a las personas y comunidades interesadas en realizar seguimiento a los proyectos instruirse y desarrollar las capacidades necesarias para llevar a cabo su misión; y dar así inicio al proceso de conformación de veedurías ciudadanas u otro espacio de participación comunitaria. </t>
  </si>
  <si>
    <t xml:space="preserve">Programa Cívico Guardavías implementado, fomentando e incentivando el involucramiento y participación de las comunidades locales </t>
  </si>
  <si>
    <t>Dirección Técnica con apoyo de Subdirección de Medio Ambiente y Gestión Social</t>
  </si>
  <si>
    <t>Evaluación de Resultados</t>
  </si>
  <si>
    <t>Seguimiento y evaluación del desempeño institucional</t>
  </si>
  <si>
    <t>Subdirección de la Red Nacional de Carreteras</t>
  </si>
  <si>
    <t>Túneles de red vial nacional primaria terminados</t>
  </si>
  <si>
    <t>Puentes en la red vial primaria construidos *(incluye viaductos)</t>
  </si>
  <si>
    <t>Accesos marítimos mejorados, construidos y/o profundizados</t>
  </si>
  <si>
    <t>Subdirección Marítima y Fluvial</t>
  </si>
  <si>
    <t>Kilómetros de vías terciarias con mantenimiento</t>
  </si>
  <si>
    <t>Subdirección Red Terciaria y Férrea</t>
  </si>
  <si>
    <t xml:space="preserve">kilómetros de red vial secundaria con pavimento nuevo </t>
  </si>
  <si>
    <t>Grupo de Grandes Proyectos</t>
  </si>
  <si>
    <t>kilómetros de segundas calzadas construidos red vial secundaria</t>
  </si>
  <si>
    <t>Km de tercer carril en red vial secundaria</t>
  </si>
  <si>
    <t>Puentes en la red vial primaria rehabilitados</t>
  </si>
  <si>
    <t>Puentes en la red secundaria construidos</t>
  </si>
  <si>
    <t>Kilómetros de red vial nacional primaria intervenidos con mantenimiento rutinario</t>
  </si>
  <si>
    <t>Pasos a nivel de infraestructura férrea operados, mantenidos y señalizados</t>
  </si>
  <si>
    <t>Subdirección de la Red Terciaria y férrea</t>
  </si>
  <si>
    <t>Estaciones férreas con Mantenimiento realizado</t>
  </si>
  <si>
    <t>Realizar mantenimiento rutinario a la Red Férrea a cargo</t>
  </si>
  <si>
    <t>Kilómetros mantenidos en la red férrea</t>
  </si>
  <si>
    <t xml:space="preserve">Kilómetros de línea férrea localizada y/o inventariada
</t>
  </si>
  <si>
    <t>Atender emergencias que se presenten en la red vial nacional primaria.</t>
  </si>
  <si>
    <t xml:space="preserve">Emergencias en la red vial nacional primaria atendidas </t>
  </si>
  <si>
    <t xml:space="preserve">Subdirección de Prevención y Atención de Emergencias con apoyo de Subdirección Medio Ambiente y Gestión Social </t>
  </si>
  <si>
    <t>Establecer la reglamentación técnica y las acciones de modernización e innovación aplicables a la infraestructura de transporte para lograr unas vías sostenibles</t>
  </si>
  <si>
    <t>Estudios y/o diseños de la red vial elaborados</t>
  </si>
  <si>
    <t>Implementar acciones en los proyectos ambientales en cumplimiento de las medidas de mitigación, conservación, prevención y restauración establecidas dentro de los proyectos</t>
  </si>
  <si>
    <t>Acciones implementadas</t>
  </si>
  <si>
    <t>Desarrollar proyectos bajo lineamientos ambientales, sociales y prediales, en cumplimiento de la normatividad que permita la ejecución de políticas, estrategias, planes, programas y proyectos de infraestructura de transporte a cargo del Invías</t>
  </si>
  <si>
    <t>Gestionar la adquisición de los predios requeridos para el desarrollo de los proyectos del INVIAS</t>
  </si>
  <si>
    <t>Predios adquiridos en la red vial nacional</t>
  </si>
  <si>
    <t>Gestionar la adquisición de los predios en la red secundaria</t>
  </si>
  <si>
    <t>Predios adquiridos red secundaria</t>
  </si>
  <si>
    <t>Evaluación y seguimiento</t>
  </si>
  <si>
    <t>Medir y evaluar la eficiencia, eficacia y economía de los controles, asesorando a la Dirección en la continuidad del proceso administrativo, la reevaluación de los planes establecidos y en la introducción de los correctivos necesarios para el cumplimiento de las metas u objetivos previstos permitiendo que el Modelo Integrado de Planeación y Gestión –MIPG- y sus dimensiones cumplan su propósito.</t>
  </si>
  <si>
    <t>Evaluar oportunamente los planes (acción y operativo) de la Dependencia.</t>
  </si>
  <si>
    <t>Planes (acción y operativo) evaluados oportunamente.</t>
  </si>
  <si>
    <t xml:space="preserve">Realizar seguimiento a los proyectos con recursos de inversión </t>
  </si>
  <si>
    <t>Proyectos de inversión con seguimiento (físico y financiero)
# de proyectos con seguimiento / # de proyectos con recursos de inversión</t>
  </si>
  <si>
    <t>Enviar reportes de ejecución presupuestal para seguimiento oportuno y toma de decisiones</t>
  </si>
  <si>
    <t xml:space="preserve">Reporte semanal de ejecución presupuestal a la Alta Dirección </t>
  </si>
  <si>
    <t>Consolidar y analizar los resultados de los indicadores de la gestión institucional generando alertas oportunas al equipo directivo para la toma de decisiones</t>
  </si>
  <si>
    <t>Indicadores de gestión institucional consolidados y analizados</t>
  </si>
  <si>
    <t>Información y Comunicación</t>
  </si>
  <si>
    <t>Liderar y gestionar los servicios de tecnología de información y comunicaciones, para la toma de decisiones estratégicas, garantizando disponibilidad, divulgación y seguridad de la información, contribuyendo al cumplimiento de la misión del Invias y la consulta e interacción de los ciudadanos y del gobierno.</t>
  </si>
  <si>
    <t>Transparencia, acceso a la información pública y lucha contra la corrupción</t>
  </si>
  <si>
    <t>Velar por la actualización de la información publicada en los canales de comunicación externa e internos, sobre la gestión de la entidad</t>
  </si>
  <si>
    <t>Información sobre la gestión de la entidad publicada en los canales de comunicación externa e interna, actualizada</t>
  </si>
  <si>
    <t>Secretaría General - Grupo de Comunicaciones</t>
  </si>
  <si>
    <t>Publicar y divulgar oportunamente en los canales de comunicación externa e internos el informe de gestión de la Entidad</t>
  </si>
  <si>
    <t xml:space="preserve">Informe de gestión de la Entidad publicado y divulgado en los canales de comunicación externa e internos </t>
  </si>
  <si>
    <t xml:space="preserve">Documentar y publicar los lineamientos de la estrategia de rendición de cuentas y el principal espacio </t>
  </si>
  <si>
    <t xml:space="preserve">Lineamientos de la estrategia de rendición de cuentas y el principal espacio documentados y publicados </t>
  </si>
  <si>
    <t xml:space="preserve">Diseñar y publicar agenda Principal espacio de Rendición de Cuentas a la Ciudadanía (incluyendo Acciones de diálogo con la ciudadanía) </t>
  </si>
  <si>
    <t xml:space="preserve">Agenda Principal espacio de Rendición de Cuentas a la Ciudadanía diseñada y publicada </t>
  </si>
  <si>
    <t>Secretaría General - Grupo de Comunicaciones- con apoyo de la Oficina Asesora de Planeación</t>
  </si>
  <si>
    <t xml:space="preserve">Chat ciudadano temático realizado </t>
  </si>
  <si>
    <t>Realizar principal espacio de rendición de cuentas presentando los resultados de los planes programas y proyectos de la Entidad de interés ciudadano</t>
  </si>
  <si>
    <t>Principal espacio de Rendición de Cuentas Realizado</t>
  </si>
  <si>
    <t>Secretaría General, Dirección Técnica, Dirección Operativa y Oficina Asesora de Planeación</t>
  </si>
  <si>
    <t xml:space="preserve">Consultas realizadas e involucradas en chats, foros, principal espacio de rendición de cuentas, revistas, boletines, etc. </t>
  </si>
  <si>
    <t>Secretaría General - Grupo de Comunicaciones - Grupo de Atención al Ciudadano con apoyo de la Dirección Operativa</t>
  </si>
  <si>
    <t>Incentivar a ciudadanos, que hayan participado en una acción de rendición de cuentas, con una visita informativa guiada a una obra en su región</t>
  </si>
  <si>
    <t>Visita informativa realizada con ciudadanos a una obra en su región</t>
  </si>
  <si>
    <t xml:space="preserve">Cultura de la rendición promovida, publicada y divulgada a través de los canales de comunicación internos </t>
  </si>
  <si>
    <t xml:space="preserve">Secretaría General - Grupo de Comunicaciones </t>
  </si>
  <si>
    <t>Oficina de Control Interno</t>
  </si>
  <si>
    <t>Canales electrónicos disponibles</t>
  </si>
  <si>
    <t>Promover el uso de la línea de atención específica para denunciantes de hechos de corrupción</t>
  </si>
  <si>
    <t>Línea de atención específica para denunciantes de hechos de corrupción promovida</t>
  </si>
  <si>
    <t>Actualizar y divulgar la carta de trato digno al usuario, en la que se indique sus derechos y los medios dispuestos para garantizarlos.</t>
  </si>
  <si>
    <t>Carta de trato digno al usuario actualizada y divulgada</t>
  </si>
  <si>
    <t>Talleres realizados.</t>
  </si>
  <si>
    <t>Listado de preguntas frecuentes actualizado</t>
  </si>
  <si>
    <t>Secretaría General -Grupo de Atención al Ciudadano</t>
  </si>
  <si>
    <t xml:space="preserve">Realizar campaña de difusión y promoción de los productos, trámites y servicios que ofrece INVIAS </t>
  </si>
  <si>
    <t>Campaña de difusión y promoción de los productos, trámites y servicios que ofrece Invías realizada</t>
  </si>
  <si>
    <t>Elaborar y publicar informe de peticiones, quejas, reclamos, denuncias y solicitudes de acceso a la información en página web</t>
  </si>
  <si>
    <t>Informe elaborado y publicado en página web</t>
  </si>
  <si>
    <t>Gestión documental</t>
  </si>
  <si>
    <t xml:space="preserve">Actualizar el programa de gestión documental de acuerdo a la normatividad vigente e informe del Archivo General de la Nación </t>
  </si>
  <si>
    <t>Programa de gestión documental actualizado</t>
  </si>
  <si>
    <t>Secretaria General y Subdirección Administrativa</t>
  </si>
  <si>
    <t>Procedimientos de gestión documental con seguimiento</t>
  </si>
  <si>
    <t xml:space="preserve">Secretaria General y Subdirección Administrativa </t>
  </si>
  <si>
    <t>Actualizar y aprobar el programa integral de conservación documental</t>
  </si>
  <si>
    <t>Programa integral de conservación documental actualizado y aprobado</t>
  </si>
  <si>
    <t>Fortalecer controles en las consultas de documentos</t>
  </si>
  <si>
    <t>Controles en las consultas de documentos fortalecidos</t>
  </si>
  <si>
    <t>Gestión del Conocimiento y la Innovación</t>
  </si>
  <si>
    <t>Gestión del conocimiento y la innovación</t>
  </si>
  <si>
    <t>Realizar charlas sobre temas misionales y de apoyo para transferencia de conocimiento</t>
  </si>
  <si>
    <t>Charlas sobre temas misionales y de apoyo para transferencia de conocimiento realizadas</t>
  </si>
  <si>
    <t>Oficina Asesora de Planeación con apoyo de la Dirección Operativa y Dirección Técnica</t>
  </si>
  <si>
    <t>Incorporar el enfoque de gestión del riesgo en la planificación, ejecución y operación de la infraestructura de transporte, mediante la optimización del sistema de información, expedición de documentos técnicos y capacitando actores internos/externos para mejorar el nivel de servicio de la infraestructura de transporte tendiendo a disminuir la ocurrencia de emergencias</t>
  </si>
  <si>
    <t>Fortalecer los convenios interinstitucionales para instaurar la cátedra Invías</t>
  </si>
  <si>
    <t>Cátedra Invías instauradas</t>
  </si>
  <si>
    <t>Documentos técnicos terminados</t>
  </si>
  <si>
    <t>Subdirección de Estudios e Innovación</t>
  </si>
  <si>
    <t>Control Interno</t>
  </si>
  <si>
    <t>Control interno</t>
  </si>
  <si>
    <t>Realizar auditoria al Sistema Integrado de Gestión, en su elemento Salud y Seguridad en el Trabajo, dando cumplimiento al Decreto 1072-2015</t>
  </si>
  <si>
    <t>Subdirección Administrativa
Secretaría General</t>
  </si>
  <si>
    <t>Oficina Asesora de Planeación- Grupo de Desarrollo Organizacional
Comité Institucional de Gestión y Desempeño</t>
  </si>
  <si>
    <t>Consolidado de recomendaciones, temas de interés o propuesta de actividades de los grupos de valor (actores internos y externos de la entidad)</t>
  </si>
  <si>
    <t>Oficina Asesora de Planeación- Grupo de Desarrollo Organizacional con apoyo de la Secretaria General – Grupo de Comunicaciones</t>
  </si>
  <si>
    <t>Mapa de Riesgos de Corrupción monitoreado y revisado</t>
  </si>
  <si>
    <t xml:space="preserve">Dirección de Contratación </t>
  </si>
  <si>
    <t xml:space="preserve">Realizar un seguimiento a la implementación formato de entrega de puesto de trabajo para funcionaros asegurando la continuidad en la gestión de los proyectos (aplicativos, información, etc.) </t>
  </si>
  <si>
    <t>Formato de entrega de puesto de trabajo para funcionarios con seguimiento</t>
  </si>
  <si>
    <t>Dirección Técnica, Dirección Operativa con apoyo de la Subdirección Administrativa</t>
  </si>
  <si>
    <t>Promover la estructuración participativa de los proyectos entre las diferentes áreas</t>
  </si>
  <si>
    <t>Estructuración participativa de los proyectos entre las diferentes áreas con promoción</t>
  </si>
  <si>
    <t>Dirección Operativa, Dirección Técnica y Subdirección de Medio Ambiente y Gestión Social</t>
  </si>
  <si>
    <t>Seguimiento a la estrategia de Rendición de Cuentas, documentando la evaluación del principal espacio</t>
  </si>
  <si>
    <t xml:space="preserve">Oficina Asesora de Planeación con apoyo de la Secretaría General </t>
  </si>
  <si>
    <t xml:space="preserve">Elaborar informe de Evaluación de la estrategia de Rendición de Cuentas a la Ciudadanía </t>
  </si>
  <si>
    <t xml:space="preserve">Informe de Evaluación de la estrategia de Rendición de Cuentas a la ciudadanía elaborado </t>
  </si>
  <si>
    <t>Presentar Informes de Ley</t>
  </si>
  <si>
    <t>Informes presentados</t>
  </si>
  <si>
    <t>Realizar los seguimientos legalmente establecidos</t>
  </si>
  <si>
    <t>Seguimientos efectuados</t>
  </si>
  <si>
    <t>Evaluar la administración del riesgo y la efectividad de los controles en los diferentes procesos de la entidad</t>
  </si>
  <si>
    <t>Administración de riesgos evaluada</t>
  </si>
  <si>
    <t>Asesoría Plan de mejoramiento CGR</t>
  </si>
  <si>
    <t>*</t>
  </si>
  <si>
    <t>Secretaría General - PNSC</t>
  </si>
  <si>
    <t>Secretaría General – Grupo de Atención al Ciudadano</t>
  </si>
  <si>
    <t>Secretaría General – Grupo de Atención al Ciudadano y Grupo de Comunicaciones con apoyo de la Oficina Asesora Jurídica Oficina Asesora de Planeación</t>
  </si>
  <si>
    <t xml:space="preserve">Secretaría General – Grupo de Atención al Ciudadano y Grupo de Comunicaciones con apoyo de la Oficina Asesora Jurídica </t>
  </si>
  <si>
    <t xml:space="preserve">Secretaría General – Grupo Control Interno Disciplinario y Grupo de Comunicaciones </t>
  </si>
  <si>
    <t>Secretaría General- Grupo de Atención al Ciudadano</t>
  </si>
  <si>
    <t>GESTIÓN DE RIESGOS DE DESASTRES DE LAS ENTIDADES PÚBLICAS Y PRIVADAS</t>
  </si>
  <si>
    <t>EDEPI-FR-1</t>
  </si>
  <si>
    <t>DIRECCIONAMIENTO ESTRATÉGICO Y DE PLANEACIÓN INSTITUCIONAL</t>
  </si>
  <si>
    <t>INSTITUTO NACIONAL DE VÍAS</t>
  </si>
  <si>
    <t>Actividades productivas comprometidas con la sostenibilidad y la mitigación del cambio climático</t>
  </si>
  <si>
    <t xml:space="preserve">
Estimular la productividad y la equidad a través de la conectividad y los vínculos entre la ciudad y el campo</t>
  </si>
  <si>
    <t>Estimular la productividad y la equidad a través de la conectividad y los vínculos entre la ciudad y el campo</t>
  </si>
  <si>
    <t xml:space="preserve">PIC formulado </t>
  </si>
  <si>
    <t>Plan Estratégico de Talento Humano formulado</t>
  </si>
  <si>
    <t>Realizar la inducción a los nuevos servidores públicos y reinducción a los antiguos para conocimiento general de la Entidad y la cultura organizacional.</t>
  </si>
  <si>
    <t>Oficina Asesora de Planeación con participación de todas las dependencias</t>
  </si>
  <si>
    <t>Comprometer del XXX% de los recursos de inversión asignados a la vigencia</t>
  </si>
  <si>
    <t xml:space="preserve">Obligar XX% de los recursos de inversión asignados en la vigencia </t>
  </si>
  <si>
    <t xml:space="preserve">Comprometer del xx% de los recursos de funcionamiento asignados a la vigencia </t>
  </si>
  <si>
    <t xml:space="preserve">Obligar xxx% de los recursos de funcionamiento asignados en la vigencia </t>
  </si>
  <si>
    <t xml:space="preserve">Realizar seguimiento a la estrategia de Rendición de Cuentas y evaluar principal espacio </t>
  </si>
  <si>
    <t>DEPENDENCIA</t>
  </si>
  <si>
    <t xml:space="preserve">INDICADOR </t>
  </si>
  <si>
    <t>SECTOR</t>
  </si>
  <si>
    <t>INDICADOR CUANTIFICADO</t>
  </si>
  <si>
    <t>SRN - EQUIDAD</t>
  </si>
  <si>
    <t>Km de nuevas calzadas construidas (segundas calzadas)</t>
  </si>
  <si>
    <t xml:space="preserve">ARMENIA - AEROPUERTO </t>
  </si>
  <si>
    <t>kilómetros de segundas calzadas construidas</t>
  </si>
  <si>
    <t>Kilómetros de la red vial primaria Rehabilitados</t>
  </si>
  <si>
    <t>SAN MARCOS - MAJAGUAL -</t>
  </si>
  <si>
    <t xml:space="preserve">PUEBLO RICO - APIA </t>
  </si>
  <si>
    <t xml:space="preserve">SAN ROQUE - LA PAZ - RIO PEREIRA </t>
  </si>
  <si>
    <t>SANTA LUCIA - MOÑITOS</t>
  </si>
  <si>
    <t xml:space="preserve">BODEGA - MOMPOX - GUAMAL </t>
  </si>
  <si>
    <t xml:space="preserve">HATILLO - CAUCASIA </t>
  </si>
  <si>
    <t>POPAYAN - MOJARRAS Y VARIANTE DE POPAYAN</t>
  </si>
  <si>
    <t xml:space="preserve">CAJAMARCA - CALARCA </t>
  </si>
  <si>
    <t xml:space="preserve">SITIOS CRITICOS VIA ANTIGUA PIPIRAL </t>
  </si>
  <si>
    <t>kilómetros de la red vial primaria con rehabilitación</t>
  </si>
  <si>
    <t xml:space="preserve">SRN </t>
  </si>
  <si>
    <t>Km de red vial con Mantenimiento Periódico</t>
  </si>
  <si>
    <t>PUENTE NACIONAL SAN GIL</t>
  </si>
  <si>
    <t>RIO SAN ALBERTO</t>
  </si>
  <si>
    <t>ZIPAQUIRÁ UBATÉ</t>
  </si>
  <si>
    <t>SAN GIL BUCARAMANGA</t>
  </si>
  <si>
    <t>UBATÉ PUENTE NACIONAL</t>
  </si>
  <si>
    <t xml:space="preserve">BUCARAMANGA - SAN ALBERTO </t>
  </si>
  <si>
    <t>CUCUTA - PUERTO SANTANDER - PUENTE INTERNACIONAL PEDRO DE HEVÍA (LA UNIÓN)</t>
  </si>
  <si>
    <t>VILLETA – PTO. BOGOTA</t>
  </si>
  <si>
    <t>PASOS NACIONALES POR PITALITO - GARZON - NATAGAIMA - EL GUAMO - ESPINAL</t>
  </si>
  <si>
    <t>ALTAMIRA - GABINETE - FLORENCIA SECTOR: ALTAMIRA - GABINETE</t>
  </si>
  <si>
    <t>RAMAL CRUCE TRAMO 2003 (EL CARAÑO) - 2003 A (LAS DORADAS)</t>
  </si>
  <si>
    <t>ORRAPIHUASI - DEPRESIÓN EL VERGEL - FLORENCIA.</t>
  </si>
  <si>
    <t>VARIANTE CALARCÁ - CIRCASIA</t>
  </si>
  <si>
    <t>SABANETA – COVEÑAS</t>
  </si>
  <si>
    <t>SAN GIL - BARICHARA - GUANE</t>
  </si>
  <si>
    <t>LA VIRGINIA - APIA</t>
  </si>
  <si>
    <t>GUACHUCAL - IPIALES - EL ESPINO</t>
  </si>
  <si>
    <t>ROSAS - CONDAGUA</t>
  </si>
  <si>
    <t>PUERTO REY - MOÑITOS - LORICA (SECTOR MOÑITOS - SAN BERNARDO DEL VIENTO - LORICA)</t>
  </si>
  <si>
    <t>LORICA - SAN ONOFRE</t>
  </si>
  <si>
    <t>BARRANQUILLA - SANTA MARTA Y ACCESO AL PUENTE LAUREANO GÓMEZ</t>
  </si>
  <si>
    <t>LORICA - CHINU</t>
  </si>
  <si>
    <t>YACOPÍ - LA PALMA – CAPARRAPÍ - DINDAL.</t>
  </si>
  <si>
    <t>PLATO - SALAMINA - PALERMO</t>
  </si>
  <si>
    <t>BARBOSA – TUNJA</t>
  </si>
  <si>
    <t xml:space="preserve"> OCAÑA - LA ONDINA - LLANO GRANDE - CONVENCIÓN</t>
  </si>
  <si>
    <t>CHOCONTA - BRISAS</t>
  </si>
  <si>
    <t>MONTERÍA - LORICA</t>
  </si>
  <si>
    <t>TAME - COROCORO - ARAUCA</t>
  </si>
  <si>
    <t>VÍAS TRANSFERIDAS POR LA EMERGENCIA DEL RIO PÁEZ</t>
  </si>
  <si>
    <t>BELEN - SOCHA - SACAMA - LA CABUYA</t>
  </si>
  <si>
    <t>GRANADA - SAN JOSÉ DEL GUAVIARE</t>
  </si>
  <si>
    <t>CHAPARRAL - ORTEGA - GUAMO</t>
  </si>
  <si>
    <t>PLANETARICA - RICA - LA YE</t>
  </si>
  <si>
    <t>MOJARRAS - POPAYÁN</t>
  </si>
  <si>
    <t>LOS LLANOS - TARAZÁ</t>
  </si>
  <si>
    <t>CAUYA - SUPIA</t>
  </si>
  <si>
    <t>TARAZÁ - CAUCASIA</t>
  </si>
  <si>
    <t>PASTO - MOJARRAS</t>
  </si>
  <si>
    <t>PASTO - CHACHAGUI</t>
  </si>
  <si>
    <t>PALMIRA - CALI</t>
  </si>
  <si>
    <t>CALI - PALMIRA</t>
  </si>
  <si>
    <t>POPAYAN - JAMUNDI</t>
  </si>
  <si>
    <t>POPAYAN - MOJARRAS Y VARIANTE DE POPAYAN GERENCIA INTEGRAL</t>
  </si>
  <si>
    <t>POPAYAN - LA PORTADA</t>
  </si>
  <si>
    <t>SAN CAYETANO - CORNEJO - ZULIA</t>
  </si>
  <si>
    <t>TUQUERRES - SAMANIEGO</t>
  </si>
  <si>
    <t>CRUCE RUTA 50 (EL SALITRE) - CRUCE RUTA 55 (BRICEÑO</t>
  </si>
  <si>
    <t xml:space="preserve">LA PLATA - LABERINTO </t>
  </si>
  <si>
    <t>BUENAVENTURA - LOBOGUERRERO</t>
  </si>
  <si>
    <t>Buenaventura - Buga</t>
  </si>
  <si>
    <t>ARMENIA – ALCALÁ (2901B) Y CARTAGO – ALCALÁ (25VL07)</t>
  </si>
  <si>
    <t>LA UNIÓN - SONSON, CIRCUITO MEDELLÍN - VALLE DE RIONEGRO</t>
  </si>
  <si>
    <t>VÍA ALTERNA AL PUERTO DE SANTA MARTA</t>
  </si>
  <si>
    <t>LA MATA - BOSCONIA</t>
  </si>
  <si>
    <t>BOSCONIA - FUNDACIÓN</t>
  </si>
  <si>
    <t>FUNDACIÓN - YÉ DE CIÉNAGA</t>
  </si>
  <si>
    <t>TUMACO - JUNÍN</t>
  </si>
  <si>
    <t>JUNÍN - PEDREGAL</t>
  </si>
  <si>
    <t>CIRCUNVALARES DE SAN ANDRES Y PROVIDENCIA</t>
  </si>
  <si>
    <t xml:space="preserve"> CALAMAR - SAN JOSÉ DEL GUAVIARE DE LOS ACCESOS A MITÚ</t>
  </si>
  <si>
    <t>CÚCUTA - DOS RIOS - SAN FAUSTINO - LA CHINA</t>
  </si>
  <si>
    <t xml:space="preserve"> HOBO - YAGUARÁ</t>
  </si>
  <si>
    <t>PASO NACIONAL POR SOGAMOSO</t>
  </si>
  <si>
    <t>SOGAMOSO - EL CRUCERO</t>
  </si>
  <si>
    <t>SOGAMOSO AGUAZUL ( PUENTE QUEBRADA LAS LAJAS (LA FALLA)</t>
  </si>
  <si>
    <t xml:space="preserve"> LETICIA - TARAPACÁ</t>
  </si>
  <si>
    <t>VILLAGARZÓN - SAN JOSÉ DEL FRAGUA</t>
  </si>
  <si>
    <t>SAN JOSÉ DEL FRAGUA - FLORENCIA</t>
  </si>
  <si>
    <t>FLORENCIA - PUERTO RICO</t>
  </si>
  <si>
    <t>YE DE GRANADA - VILLAVICENCIO</t>
  </si>
  <si>
    <t>PUERTO RICO - MINA BLANCA</t>
  </si>
  <si>
    <t>YOPAL - PAZ DE ARIPORO</t>
  </si>
  <si>
    <t>LA CABUYA - SARAVENA</t>
  </si>
  <si>
    <t>CONEXIÓN COSTA PACÍFICA Y LA TRONCAL DE OCCIDENTE POPAYÁN - TABLÓN - MUNCHIQUE</t>
  </si>
  <si>
    <t xml:space="preserve">PATICO - LA PLATA </t>
  </si>
  <si>
    <t>NEIVA - BALSILLAS</t>
  </si>
  <si>
    <t>BALSILLAS - MINA BLANCA</t>
  </si>
  <si>
    <t xml:space="preserve">CARRETERA CHINCHINÁ - MANIZALES. </t>
  </si>
  <si>
    <t>CRUCE RUTA 45A (SAN GIL) - ONZAGA - SOATA, SECTOR SAN GIL - ONZAGA</t>
  </si>
  <si>
    <t>SANTA ROSITA - ONZAGA</t>
  </si>
  <si>
    <t>MEDIACANOA - ROLDANILLO</t>
  </si>
  <si>
    <t>ROLDANILLO - LA VIRGINIA</t>
  </si>
  <si>
    <t>CALI - YUMBO</t>
  </si>
  <si>
    <t>PALMIRA - BUGA</t>
  </si>
  <si>
    <t xml:space="preserve">YUMBO - MEDIACANOA </t>
  </si>
  <si>
    <t>PASODELATORRE - SIBERIA</t>
  </si>
  <si>
    <t>PALMASECA - EL CERRITO</t>
  </si>
  <si>
    <t>kilómetros de la red vial primaria con mantenimiento</t>
  </si>
  <si>
    <t xml:space="preserve">SECTOR </t>
  </si>
  <si>
    <t>SRN</t>
  </si>
  <si>
    <t xml:space="preserve">QUIBDO - LA VIRGINIA </t>
  </si>
  <si>
    <t>San Miguel – Santana</t>
  </si>
  <si>
    <t>LOS CUROS - MALAGA</t>
  </si>
  <si>
    <t xml:space="preserve">GABINETE - EL CARAÑO (SECTOR PUENTE LOS LAGOS) </t>
  </si>
  <si>
    <t xml:space="preserve">DUITAMA - LA PALMERA - PRESEIDENTE </t>
  </si>
  <si>
    <t>TOTORO - INZA - LA PLATA</t>
  </si>
  <si>
    <t/>
  </si>
  <si>
    <t>PASTO - EL ENCANO - SANTIAGO</t>
  </si>
  <si>
    <t xml:space="preserve">CRUCERO - AGUAZUL </t>
  </si>
  <si>
    <t xml:space="preserve">SILVIA - TOTORO </t>
  </si>
  <si>
    <t>Km con Pavimento Nuevo</t>
  </si>
  <si>
    <t>Puentes de la red vial nacional primaria construidos</t>
  </si>
  <si>
    <t>PUENTES DE LA RED VIAL NACIONAL PRIMARIA CONSTRUIDOS</t>
  </si>
  <si>
    <t>Puentes de la red vial nacional Rehabilitados</t>
  </si>
  <si>
    <t>SANTUARIO CAÑO ALEGRE</t>
  </si>
  <si>
    <t>PUENTE MAZANARES (VFO)</t>
  </si>
  <si>
    <t>PUENTES DE LA RED VIAL NACIONAL REHABILITADOS</t>
  </si>
  <si>
    <t>SITIOS CRITICOS ATENDIDOS EN RED VIAL PRIMARIA</t>
  </si>
  <si>
    <t>Predios Adquiridos</t>
  </si>
  <si>
    <t>Armenia – Aeropuerto (Segunda calzada) - VFO</t>
  </si>
  <si>
    <t>Predios Adquiridos en Red Nacional</t>
  </si>
  <si>
    <t>TUNEL DE LA LINEA</t>
  </si>
  <si>
    <t>TOLIMA</t>
  </si>
  <si>
    <t>Construir túneles en la red vial nacional primaria</t>
  </si>
  <si>
    <t>QUINDIO</t>
  </si>
  <si>
    <t>TÚNELES CONSTRUIDOS</t>
  </si>
  <si>
    <t>Grupo Grandes Proyectos EQUIDAD</t>
  </si>
  <si>
    <t>Construcción de segundas calzadas red secundaria</t>
  </si>
  <si>
    <t>Anapoima - Mosquera )(segunda calzada)</t>
  </si>
  <si>
    <t>Anapoima - Mosquera (doble calzada)</t>
  </si>
  <si>
    <t>Honda - Manizales (segunda calzada)</t>
  </si>
  <si>
    <t>Yee de Ciénaga - Tasajera (doble calzada)</t>
  </si>
  <si>
    <t>Variante de San Francisco - Mocoa - Tramo 1</t>
  </si>
  <si>
    <t xml:space="preserve">Grupo Grandes Proyectos </t>
  </si>
  <si>
    <t>Cartagena - Barranquilla</t>
  </si>
  <si>
    <t>Floridablanca - Bucaramanga Tramo TCC - Molinos Altos</t>
  </si>
  <si>
    <t>Grupo Grandes Proyectos</t>
  </si>
  <si>
    <t>Km de pavimento nuevo red secundaria</t>
  </si>
  <si>
    <t>Granada - San Carlos (Ocad)</t>
  </si>
  <si>
    <t>K15 - Tierra Alta (Ocad)</t>
  </si>
  <si>
    <t>Mayapo - Manaure</t>
  </si>
  <si>
    <t>Km con Pavimento Nuevo Red secundaria</t>
  </si>
  <si>
    <t>kilómetros de segundas calzadas construidos</t>
  </si>
  <si>
    <t>Km de pavimento nuevo red nacional</t>
  </si>
  <si>
    <t>Variante de San Francisco - Mocoa - Tramo 2</t>
  </si>
  <si>
    <t>Anapoima - Mosquera</t>
  </si>
  <si>
    <t>Puentes Construidos red secundaria</t>
  </si>
  <si>
    <t>Tebaida - Montenegro</t>
  </si>
  <si>
    <t>Puentes construidos red secundaria</t>
  </si>
  <si>
    <t>Yee de Ciénaga - Tasajera</t>
  </si>
  <si>
    <t>Honda - Manizales</t>
  </si>
  <si>
    <t>Sitio Crítico en la red vial secundaria</t>
  </si>
  <si>
    <t>Sitios Críticos en la red vial secundaria</t>
  </si>
  <si>
    <t>Predios Adquiridos Red Secundaria</t>
  </si>
  <si>
    <t>Predios Adquiridos Red Nacional</t>
  </si>
  <si>
    <t>SMF</t>
  </si>
  <si>
    <t>Mantenimiento y profundización de canales de acceso</t>
  </si>
  <si>
    <t>Subdirección Marítimo y Fluvial</t>
  </si>
  <si>
    <t>Obras Fluviales construidas</t>
  </si>
  <si>
    <t>Estudios y diseños realizados</t>
  </si>
  <si>
    <t>Estudios terminados</t>
  </si>
  <si>
    <t>SPA</t>
  </si>
  <si>
    <t>* Vía Santana - Mocoa
* Cajamarca - La Línea
* Santuario -Caño Alegre</t>
  </si>
  <si>
    <t>MESES</t>
  </si>
  <si>
    <t>VÍAS TERCIARÍAS MEJORADAS</t>
  </si>
  <si>
    <t>KM DE VÍAS TERCIARÍAS CON MANTENIMIENTO</t>
  </si>
  <si>
    <t>SRT</t>
  </si>
  <si>
    <t>PARAMO-SOCORRO-PARAMO-ELCARMEN-YARIMA-GUACAMAYO-CONTRATACION-GUADALUPE</t>
  </si>
  <si>
    <t>CORREDOR AGROFORESTAL Y ENERGETICO + ADICIONAL 1.</t>
  </si>
  <si>
    <t>Convenios No. 1231-2017, No. 2178-2013</t>
  </si>
  <si>
    <t>Paz de Río - Tasco</t>
  </si>
  <si>
    <t>Alto de Sagra - Socotá</t>
  </si>
  <si>
    <t>Puente Latas - El Espino</t>
  </si>
  <si>
    <t>Sogamoso - Tasco</t>
  </si>
  <si>
    <t>Anillo vial Lago de Tota</t>
  </si>
  <si>
    <t>Tenza - El Crucero</t>
  </si>
  <si>
    <t>Tunja - Chivatá</t>
  </si>
  <si>
    <t>Paipa - Palermo</t>
  </si>
  <si>
    <t>Vías urbanas de Paipa</t>
  </si>
  <si>
    <t>Villa de Leyva - Santa Sofía - Moniquirá</t>
  </si>
  <si>
    <t>Buenavista - Cantino</t>
  </si>
  <si>
    <t>Vía Pitalito - Acevedo - Cruce Líbano, ruta 45HL07, Departamento de Huila</t>
  </si>
  <si>
    <t>Puentes construidos en red vial secundaria</t>
  </si>
  <si>
    <t>CORREDOR AGROFORESTAL (PUENTE OIBITA)</t>
  </si>
  <si>
    <t>Puentes construidos en red vial primaria</t>
  </si>
  <si>
    <t xml:space="preserve">INTERCAMBIADOR VIAL GUATIGUARA - MUNICIPIO DE PIEDECUESTA </t>
  </si>
  <si>
    <t>Puente Latas el Espino</t>
  </si>
  <si>
    <t>Almeida - Chivor - Macanal</t>
  </si>
  <si>
    <t>Vía transversal de la montaña - Envigado</t>
  </si>
  <si>
    <t>DEP.</t>
  </si>
  <si>
    <t xml:space="preserve">kilómetros de vías secundarias mejorados (a través de placa huella) </t>
  </si>
  <si>
    <t>kilómetros de vías terciarias mejorados</t>
  </si>
  <si>
    <t>Contratos 495-2018, 496-2018, 497-2018, 498-2018, 499-2018 y 1082-2018</t>
  </si>
  <si>
    <t xml:space="preserve">Kilómetros mejorados en red terciaria </t>
  </si>
  <si>
    <t>Mantenimiento periódico y/o rutinario en red terciaria</t>
  </si>
  <si>
    <t>Vía Cicana - Naranjal - La Guaira, código 19706, Municipio de Timaná (Huila)</t>
  </si>
  <si>
    <t>Km de mantenimiento en red terciaria</t>
  </si>
  <si>
    <t>Anillo vial - Lago Tota</t>
  </si>
  <si>
    <t>Pasos a nivel operados, mantenidos y señalizados</t>
  </si>
  <si>
    <t>Estaciones férreas con mantenimiento</t>
  </si>
  <si>
    <t>Sedes y talleres férreos con mantenimiento realizado</t>
  </si>
  <si>
    <t>Sedes y talleres férreos con mantenimiento</t>
  </si>
  <si>
    <t>Kilómetros de red férrea con mantenimiento</t>
  </si>
  <si>
    <t>Kilómetros de línea férrea localizada y/o inventariada</t>
  </si>
  <si>
    <t>Kilómetros red férrea con localización y/o inventario</t>
  </si>
  <si>
    <t>DEP</t>
  </si>
  <si>
    <t>Km con rehabilitación pavimento existente en red secundaria</t>
  </si>
  <si>
    <t xml:space="preserve">Kilómetros de red vial nacional primaria con pavimento nuevo </t>
  </si>
  <si>
    <t>Kilómetros de segundas calzadas construidos</t>
  </si>
  <si>
    <t xml:space="preserve">Subdirección de la Red terciaría </t>
  </si>
  <si>
    <r>
      <t>Realizar localización y/o inventario de 343</t>
    </r>
    <r>
      <rPr>
        <sz val="11"/>
        <color rgb="FFFF0000"/>
        <rFont val="Arial Narrow"/>
        <family val="2"/>
      </rPr>
      <t xml:space="preserve"> </t>
    </r>
    <r>
      <rPr>
        <sz val="11"/>
        <rFont val="Arial Narrow"/>
        <family val="2"/>
      </rPr>
      <t xml:space="preserve">Km Línea férrea
</t>
    </r>
  </si>
  <si>
    <t>Subdirección Marítima y Fluvial
Subdirección de Estudios e Innovación</t>
  </si>
  <si>
    <t>Subdirección de Prevención y Atención de Emergencias
Grupo de Grandes Proyectos</t>
  </si>
  <si>
    <t xml:space="preserve">Realizar rehabilitación y/o mantenimiento de 95,92 km 
</t>
  </si>
  <si>
    <t>Construir 2 túneles en la red vial nacional primaria</t>
  </si>
  <si>
    <r>
      <t>Rehabilitar 3</t>
    </r>
    <r>
      <rPr>
        <sz val="11"/>
        <color rgb="FFFF0000"/>
        <rFont val="Arial Narrow"/>
        <family val="2"/>
      </rPr>
      <t xml:space="preserve"> </t>
    </r>
    <r>
      <rPr>
        <sz val="11"/>
        <rFont val="Arial Narrow"/>
        <family val="2"/>
      </rPr>
      <t>puentes en la red vial primaria</t>
    </r>
  </si>
  <si>
    <t>Realizar mantenimiento a 4 estación férrea a cargo</t>
  </si>
  <si>
    <t>Realizar 13 estudios y diseños para la construcción y mejoramiento de la infraestructura vial</t>
  </si>
  <si>
    <t>Operar, mantener y señalizar en un 7 los pasos a nivel para el paso de vehículos ferroviarios</t>
  </si>
  <si>
    <t xml:space="preserve">Construir 13,80 Km de tercer carril en red vial secundaria </t>
  </si>
  <si>
    <t>Pliegos tipo elaborados y socializados</t>
  </si>
  <si>
    <t xml:space="preserve">Consolidar y publicar el Plan Anual de Adquisiciones -PAA -y sus respectivas actualizaciones </t>
  </si>
  <si>
    <t>Avance de proyectos a cargo de las unidades ejecutoras con supervisión</t>
  </si>
  <si>
    <t>Dirección Técnica con apoyo de la Dirección de Contratación</t>
  </si>
  <si>
    <t xml:space="preserve">Formular y divulgar el PIC </t>
  </si>
  <si>
    <t>x</t>
  </si>
  <si>
    <t>Implementar, hacer seguimiento, y evaluar el PIC</t>
  </si>
  <si>
    <t>PIC implementado, con seguimiento y evaluación</t>
  </si>
  <si>
    <t>Plan de bienestar e incentivos formulado y divulgado</t>
  </si>
  <si>
    <t>Formular y divulgar el programa de bienestar, estímulos e incentivos</t>
  </si>
  <si>
    <t>Evaluar la implementación del Programa de Teletrabajo</t>
  </si>
  <si>
    <t>Programa de teletrabajo implementado</t>
  </si>
  <si>
    <t>Presentar propuesta CNSC que contenga ajustes y/o mejoras al sistema de evaluación propio</t>
  </si>
  <si>
    <t>Propuesta presentada</t>
  </si>
  <si>
    <r>
      <t xml:space="preserve">Puentes Construidos </t>
    </r>
    <r>
      <rPr>
        <b/>
        <sz val="11"/>
        <rFont val="Arial Narrow"/>
        <family val="2"/>
      </rPr>
      <t>red Nacional</t>
    </r>
  </si>
  <si>
    <t xml:space="preserve">Dar continuidad al plan de fortalecimiento del código de integridad y gestión ética de la entidad </t>
  </si>
  <si>
    <t>Sitio Crítico en la red nacional</t>
  </si>
  <si>
    <t>Municipios de Betulia, Zapatoca, Guaca y Cimitarra</t>
  </si>
  <si>
    <t>Municipio del Paramo -
Municipio de Curití</t>
  </si>
  <si>
    <t xml:space="preserve">Paso A nivel Avenida 19, Paso A Nivel Carrera 23, Paso A Nivel Carrera 30, Paso A Nivel Carrera 32, Paso A Nivel Avda. Las Américas, Paso A Nivel Carrera 43, Paso A Nivel Carrera 50. todos en la ciudad de Bogotá. </t>
  </si>
  <si>
    <t>ZIPAQUIRA- PUENTE NACIONAL</t>
  </si>
  <si>
    <t>PUENTE NACIONAL - FLORIDABLANCA- PALENQUE</t>
  </si>
  <si>
    <t xml:space="preserve">PAUNA - CHIQUINQQUIRA - TUNJA </t>
  </si>
  <si>
    <t>GUADUAS  - VILLETA</t>
  </si>
  <si>
    <t xml:space="preserve">RIO PEREIRA - SAN JUAN DEL CESAR </t>
  </si>
  <si>
    <t xml:space="preserve">CUCUTA - EL ZULIA </t>
  </si>
  <si>
    <t>PASOS NACIONALES POR ARACATACA</t>
  </si>
  <si>
    <t>CARTAGENA - LOMITA ARENA - BARRANQUILLA Y ACCESO A PUENTE OLAYA HERRERA</t>
  </si>
  <si>
    <t>CARTAGENA - SABANALARGA - BARRANQUILLA Y ACCESO AL PUENTE LA CORDIALIDAD</t>
  </si>
  <si>
    <t>POPAYAN - TOTORO - CORDOBA (VFO)</t>
  </si>
  <si>
    <t>PASTO - EL ENCANO - EL PEPINO</t>
  </si>
  <si>
    <t>SAN JUAN DEL CESAR - BUENAVISTA- CUESTECITAS PARADERO - ACCESOS A ALBANIA</t>
  </si>
  <si>
    <t>URIBE - JARDÍN DE PEÑA - YE DE GRANADA</t>
  </si>
  <si>
    <t>Kilómetros de la vial nacional con Pavimentación</t>
  </si>
  <si>
    <t>PUERTA DE HIERRO-MAGANGUÉ- BODEGA - MOMPOX-GUAMAL</t>
  </si>
  <si>
    <t>Togüí - Chitaraque</t>
  </si>
  <si>
    <t xml:space="preserve">Construcción de tercer carril en red vial secundaria </t>
  </si>
  <si>
    <t xml:space="preserve">kilómetros de tercer carril construido red vial secundaria </t>
  </si>
  <si>
    <t>Sitios Críticos Atendidos en red vial primaria</t>
  </si>
  <si>
    <t>Estaciones férreas con mantenimiento realizado</t>
  </si>
  <si>
    <t>PENJAMO EN BARRANCABERMEJA, CRISTALINAS EN PUERTO WILCHES - ARAUCA EN PALESTINA, FACATATIVA.</t>
  </si>
  <si>
    <t>PUERTO SALGAR, MARIQUITA Y FLANDES,  BARANCABERMEJA Y PUERTO WILCHES</t>
  </si>
  <si>
    <t>MANTENIMIENTO PERIODICO Y RUTINARIO CORREDOR FERREO, BOGOTÁ DESDE EL K0 + 000 AL K5+000 Y DEL k2 + 000 HASTA EL k 9 + 000 EN BOGOTA Y EL PASO URBANO POR FACATATIVA, MANTENIMIENTO CORREDOR FERREO URBANO EN HONDA DEL K29+000 AL K33+000</t>
  </si>
  <si>
    <t>Formular el Plan Estratégico de Talento de acuerdo con alineación al Modelo Integrado de Planeación y Gestión (MIPG)</t>
  </si>
  <si>
    <t>Plan de bienestar e incentivos implementado con seguimiento y evaluación</t>
  </si>
  <si>
    <t>% de nuevos y antiguos servidores públicos con Inducción y reinducción</t>
  </si>
  <si>
    <t xml:space="preserve">Verificada y actualizada información </t>
  </si>
  <si>
    <t>Definir la ruta estratégica que guiará la gestión institucional en el mediano y corto plazo de acuerdo con los lineamientos del Gobierno Nacional y el Modelo Integrado de Planeación y Gestión –MIPG-, con el fin de priorizar los recursos y focalizar los procesos de gestión.</t>
  </si>
  <si>
    <t>Formular el Plan Anual de Adquisiciones -PAA-</t>
  </si>
  <si>
    <t xml:space="preserve">Fortalecer y apoyar la libre transitabilidad ciudadana por las carreteras nacionales a cargo de INVIAS, mediante la seguridad y el uso de las tecnologías de la Información y las comunicaciones, que den respuesta a las necesidades propias de los usuarios. </t>
  </si>
  <si>
    <t xml:space="preserve">Fortalecer y apoyar la libre transitabilidad ciudadana por las carreteras nacionales a cargo de INVÍAS, mediante la seguridad y el uso de las tecnologías de la Información y las comunicaciones, que den respuesta a las necesidades propias de los usuarios. </t>
  </si>
  <si>
    <t>Cobertura del 5% ampliado</t>
  </si>
  <si>
    <t>Registrar el POAI (Plan Operativo Anual de Inversiones) en el aplicativo SUIFP del DNP</t>
  </si>
  <si>
    <t>Documentar un proceso de servicio al ciudadano y un procedimiento para las peticiones incompletas.</t>
  </si>
  <si>
    <t xml:space="preserve">Acercamientos realizados </t>
  </si>
  <si>
    <t>Política de tratamiento de datos personales y difundida</t>
  </si>
  <si>
    <t>Kilómetros de red vial primaria rehabilitados</t>
  </si>
  <si>
    <t>Kilómetros de red vial primaria intervenidos con mantenimiento periódico</t>
  </si>
  <si>
    <t>Realizar mantenimiento rutinario de 5 sedes y talleres férreos a cargo</t>
  </si>
  <si>
    <t>Sedes y talleres férreos con Mantenimiento realizado</t>
  </si>
  <si>
    <t xml:space="preserve">Supervisar en forma periódica el avance de los proyectos a cargo de las Unidades Ejecutoras. </t>
  </si>
  <si>
    <t>Publicar y divulgar el monitoreo y seguimiento de la ejecución del PAAC 2018 y 2019</t>
  </si>
  <si>
    <t>Oficina Asesora de Planeación, Oficina de Control Interno, Secretaría general</t>
  </si>
  <si>
    <t>Disponer de canales electrónicos para recopilar la información de las características geográficas de los grupos de interés</t>
  </si>
  <si>
    <t>Realizar 2 talleres sobre la responsabilidad de los servidores públicos, y ciudadanos frente a sus deberes, derechos y obligaciones.</t>
  </si>
  <si>
    <t>Mantener actualizado el listado de preguntas frecuentes</t>
  </si>
  <si>
    <t>Instrumentos de gestión de la información actualizados y adoptados mediante acto administrativo</t>
  </si>
  <si>
    <t>Auditoría al Sistema de Gestión de Seguridad y salud en el Trabajo realizada</t>
  </si>
  <si>
    <t xml:space="preserve">Implementar, hacer seguimiento y evaluar el programa de bienestar, estímulos e incentivos </t>
  </si>
  <si>
    <t>Seguimiento realizados y proyectos de actas de liquidación revisadas</t>
  </si>
  <si>
    <t>Elaboración y socialización de los pliegos tipo para las diferentes modalidades de selección (Licitación Pública, Selección Abreviada, Concurso de Méritos y Mínima Cuantía)</t>
  </si>
  <si>
    <t>Adelantar los procesos de selección de contratistas solicitados por las unidades ejecutoras a través de la plataforma SECOP II</t>
  </si>
  <si>
    <t>No. de procesos realizados a través de SECOP II</t>
  </si>
  <si>
    <t>Mantener, mejorar y evaluar el Sistema de Seguridad y Salud en el Trabajo con énfasis en inspección vigilancia y control</t>
  </si>
  <si>
    <t xml:space="preserve">Realizar el proceso de ingreso, actualización y retiro del registro público de carrera administrativa ante la CNSC. </t>
  </si>
  <si>
    <t>Plan de fortalecimiento implementado</t>
  </si>
  <si>
    <t>Requerimientos de asesoría y conceptos  técnicos atendidos</t>
  </si>
  <si>
    <t>Informe semestral del Estado de la red vial reportado y socializado</t>
  </si>
  <si>
    <t>Elaborar documentos técnicos: Manual de Nuevas Tecnologías y Base de datos Virtuales de Volúmenes de tránsito</t>
  </si>
  <si>
    <t>Subdirección de la Red Nacional de Carreteras 
Grupo de Grandes Proyectos</t>
  </si>
  <si>
    <t>Dirección Operativa
Dirección Técnica
Dirección de Contratación
Oficina Asesora Jurídica
Oficina Asesora de Planeación
Secretaría General
Subdirección Financiera
Subdirección Administrativa
Subdirección de Estudios e Innovación
Subdirección de Prevención y Atención a Emergencias
Subdirección de Medio Ambiente y Gestión Social
Oficina de Control Interno</t>
  </si>
  <si>
    <t>Oficina Asesora de Planeación- Grupo de Desarrollo Organizacional
Secretaria General – Grupo de Comunicaciones
Participan: Dirección Operativa
Dirección Técnica
Dirección de Contratación
Oficina Asesora Jurídica
Oficina Asesora de Planeación
Subdirección Financiera
Subdirección Administrativa
Subdirección de Estudios e Innovación
Subdirección de Prevención y Atención a Emergencias
Subdirección de Medio Ambiente y Gestión Social
Oficina de Control Interno</t>
  </si>
  <si>
    <t xml:space="preserve">Dirección Operativa, Dirección Técnica
Dirección de Contratación, Oficina Asesora Jurídica, Oficina Asesora de Planeación, 
Secretaría General, Subdirección Financiera, 
Subdirección Administrativa, Subdirección de Estudios e Innovación, Subdirección de Prevención y Atención a Emergencias
Subdirección de Medio Ambiente y Gestión Social
Oficina de Control Interno  con apoyo de la Oficina Asesora de Planeación </t>
  </si>
  <si>
    <t>Secretaría General y
Subdirección Administrativa, Oficina Asesora Jurídica, con apoyo de Dirección Operativa
Dirección Técnica, Dirección de Contratación, 
Oficina Asesora Jurídica, Oficina Asesora de Planeación, Subdirección Financiera, 
Subdirección de Estudios e Innovación,
Subdirección de Prevención y Atención a Emergencias, Subdirección de Medio Ambiente y Gestión Social, Oficina de Control Interno</t>
  </si>
  <si>
    <t>Oficina Asesora de Planeación
Dirección Operativa
Dirección Técnica
Secretaría General
Subdirección de la Red Nacional de Carreteras
Subdirección de la Red Terciaria y Férrea
Subdirección Marítimo y Fluvial
Subdirección de Medio Ambiente y Gestión Social
Subdirección de Estudios e Innovación
Subdirección Administrativa
Dirección Operativa- Grupo de Grandes Proyectos - Grupo Gerencia de Proyectos Estratégicos
Subdirección de Prevención y Atención de Emergencias</t>
  </si>
  <si>
    <t>Dirección Operativa
Dirección Técnica
Secretaría General
Subdirección de la Red Nacional de Carreteras
Subdirección de la Red Terciaria y Férrea
Subdirección Marítimo y Fluvial
Subdirección de Medio Ambiente y Gestión Social
Subdirección de Estudios e Innovación
Subdirección Administrativa
Dirección Operativa- Grupo de Grandes Proyectos - Grupo Gerencia de Proyectos Estratégicos
Subdirección de Prevención y Atención de Emergencias, Direcciones Territoriales
Oficina Asesora de Planeación</t>
  </si>
  <si>
    <t>Oficina Asesora Jurídica
Oficina Asesora de Planeación
Dirección Operativa –Grupo Gerencia de Proyectos Estratégicos
Subdirección de la Red Nacional de Carreteras
Subdirección Red Terciaria y Férrea
Subdirección Marítima y Fluvial
Dirección Técnica – Grupo de Grandes Proyectos
Subdirección de Estudios e Innovación
Subdirección Prevención y Atención de Emergencias
Subdirección Medio Ambiente y Gestión Social
Secretaria General
Subdirección Administrativa
Direcciones Territoriales</t>
  </si>
  <si>
    <t xml:space="preserve">Grupo de Grandes Proyectos
Grupo Gerencia de Proyectos Estratégicos </t>
  </si>
  <si>
    <t xml:space="preserve">Grupo Gerencia de Proyectos Estratégicos </t>
  </si>
  <si>
    <t>Oficina Asesora de Planeación con apoyo de Dirección Operativa –Grupo Gerencia de Proyectos Estratégicos
Subdirección de la Red Nacional de Carreteras
Subdirección Red Terciaria y Férrea
Subdirección Marítima y Fluvial
Dirección Técnica – Grupo de Grandes Proyectos
Subdirección de Estudios e Innovación
Subdirección Prevención y Atención de Emergencias
Subdirección Medio Ambiente y Gestión Social</t>
  </si>
  <si>
    <t xml:space="preserve">Dirección Operativa
 Subdirección de la Red Nacional de Carreteras
Subdirección Red Terciaria y Férrea
Subdirección Marítima y Fluvial
Subdirección de Estudios e Innovación
Subdirección Prevención y Atención de Emergencias
Subdirección de Medio Ambiente y Gestión Social
Grupo de Grandes de proyectos
Grupo Gerencia de Proyectos Estratégicos
</t>
  </si>
  <si>
    <t xml:space="preserve">                              </t>
  </si>
  <si>
    <t>Auditar la pertinencia y operatividad de los controles del Sistema de Gestión de la Entidad  en el marco de la normatividad que le sea aplicable</t>
  </si>
  <si>
    <t>Nivel de cumplimiento programa de Auditorias.</t>
  </si>
  <si>
    <t xml:space="preserve">Efectuar seguimiento al cumplimiento del Plan de Mejoramiento Institucional </t>
  </si>
  <si>
    <t>Seguimiento nivel de cumplimiento  plan de mejoramiento Institucional realizado</t>
  </si>
  <si>
    <t>Cto. 828/2017 Estudio para el mejoramiento de la navegabilidad del canal de acceso al Puerto de Barranquilla</t>
  </si>
  <si>
    <t>Cto 666/2015. Estudio y diseño del dragado de profundización del canal de acceso al Puerto de Buenaventura.</t>
  </si>
  <si>
    <t>Monitoreos a los canales de acceso a los Puertos de Buenaventura, Estero San Antonio, Tumaco, San Andrés y Providencia, Bocas del Atrato y Cartagena.</t>
  </si>
  <si>
    <t>Estudios y diseños para el dragado de profundización del canal de accceso al Puerto de Tumaco, Nariño.</t>
  </si>
  <si>
    <t>Estudio y diseño de la ampliación del muelle de Puerto Gaitán, Meta.</t>
  </si>
  <si>
    <t>Cto. 1211/2018. Monitoreos del Río Amazonas, Leticia. (Uno en aguas altas, en aguas medias y otro aguas bajas)</t>
  </si>
  <si>
    <t>Estudio y diseño para la construcción de transbordador para el municipio de Magüy Payán - Departamento de Nariño</t>
  </si>
  <si>
    <t>Dragado de profundización del estero San Antonio</t>
  </si>
  <si>
    <t>Dragado de mantenimiento del canal de acceso al Puerto de Buenaventura</t>
  </si>
  <si>
    <t xml:space="preserve">Dragado de mantenimiento conexión marítima fluvial Boca El Roto y Boca Matuntugo Golfo de Urabá. Antioquia </t>
  </si>
  <si>
    <t>Mantenimiento del muelle de Leticia, Amazonas</t>
  </si>
  <si>
    <t>Mantenimiento muelle La Esmeralda, Municipio de Puerto Asís, Departamento del Putumayo.</t>
  </si>
  <si>
    <t>Mantenimiento de ferrys Soplaviento, Bolívar.</t>
  </si>
  <si>
    <t>Cto 1221/2018. Construcción muelle Pié de Pató, Chocó</t>
  </si>
  <si>
    <t>Cto 824/2018. Construcción muelle de Piñuña Negro, departamento de Putumayo</t>
  </si>
  <si>
    <t>Contrato 1038/2018. Obras de mantenimiento en el muelle de Cabuyaro - Meta.</t>
  </si>
  <si>
    <t>Mantenimiento Río Jiguamiandó, Chocó</t>
  </si>
  <si>
    <t>Mantenimiento del río Quiparadó, Riosucio. Chocó</t>
  </si>
  <si>
    <t xml:space="preserve">Construcción del muelle de Curbaradó - Municipio  del Alto Baudó - Chocó. </t>
  </si>
  <si>
    <t>Dragado río Amazonas, en el municipio de Leticia.</t>
  </si>
  <si>
    <t xml:space="preserve">Realizar mejoramiento, construcción y/o profundización a 1 accesos marítimos </t>
  </si>
  <si>
    <t>Accesos marítimos mantenidos y/o profundizados</t>
  </si>
  <si>
    <t xml:space="preserve">Realizar mantenimiento y/o profundización a 2 accesos marítimos </t>
  </si>
  <si>
    <t>Accesos marítimos mejorados, construidos y/o profundizados a cargo del Invías</t>
  </si>
  <si>
    <t>Muelles Fluviales construidos, mejorados y/o mantenidos, a cargo del Invías</t>
  </si>
  <si>
    <t>Kilómetros de vías terciarías mejorados</t>
  </si>
  <si>
    <t>Muelle fluvial construido, mejorado y mantenido, a cargo del Invías</t>
  </si>
  <si>
    <t>Otras Obras Fluviales construidas</t>
  </si>
  <si>
    <t>Otras obras fluviales realizadas</t>
  </si>
  <si>
    <t xml:space="preserve">Realizar 4 Otras obras fluviales </t>
  </si>
  <si>
    <t>Kilómetros de la red  vial secundaria con pavimentación</t>
  </si>
  <si>
    <t>Municipios de Curiti, Cabrera, Valle de San José, Ocamonte, Pinchote, Aguada, Puente Nacional, Bolívar, Guapota, Palma del Socorro Y Galán.</t>
  </si>
  <si>
    <t>Gámeza-  Mongua - Monguí</t>
  </si>
  <si>
    <t>El Tunel - Llano Alarcón</t>
  </si>
  <si>
    <t>Intercambiador vial Sogamoso - Nobsa sobre  BTS</t>
  </si>
  <si>
    <t>Programa Colombia Rural.</t>
  </si>
  <si>
    <t>Kilómetros de red vial secundaria rehabilitados</t>
  </si>
  <si>
    <t>Actualizar el Plan Estratégico de Tecnologías de Información (PETI) alineado al marco de referencia de gobierno digital para el periodo 2018-2022</t>
  </si>
  <si>
    <t>Plan Estratégico de Tecnologías de Información (PETI) actualizado</t>
  </si>
  <si>
    <t>Definir un programa y/o estrategia de gestión y calidad de los componentes de información institucional (Gobierno Digital)</t>
  </si>
  <si>
    <t>Estrategia de gestión y calidad de la información definida</t>
  </si>
  <si>
    <t xml:space="preserve">Revisar la caracterización de usuarios, ciudadanos y grupos de interés </t>
  </si>
  <si>
    <t>Caracterización de usuarios, ciudadanos y grupos de interés revisada</t>
  </si>
  <si>
    <t>Oficina Asesora de Planeación
 Secretaría General – Grupo de atención al ciudadano - Dirección Técnica y Subdirección de Estudios e innovación</t>
  </si>
  <si>
    <t>Gestión con valores para resultados</t>
  </si>
  <si>
    <t xml:space="preserve">Oficina Asesora de Planeación con apoyo de la Secretaria General – Grupo de Comunicaciones
</t>
  </si>
  <si>
    <t xml:space="preserve">Gobierno Digital </t>
  </si>
  <si>
    <t>Avanzar en la implementación de los lineamientos en gobierno digital para la apertura de datos basado en la categorización de datos públicos y sensibles.</t>
  </si>
  <si>
    <t>Datos abiertos publicados de acuerdo a la categorización.</t>
  </si>
  <si>
    <t xml:space="preserve">Realizar la validación de la metodología para el cálculo del riesgo en un corredor vial a partir de la herramientas surgidas de los estudios realizados en convenio con la UNGRD y el SGC en la temática </t>
  </si>
  <si>
    <t>Generar una metodología para el análisis de la vulnerabilidad social y ambiental en el mismo corredor y de manera simultánea</t>
  </si>
  <si>
    <t>Validación de la metodología para el cálculo del riesgo en un corredor vial realizada</t>
  </si>
  <si>
    <t>Metodología para el análisis de la vulnerabilidad social y ambiental generada</t>
  </si>
  <si>
    <t>Obligar xxx% de los recursos de la reserva presupuestal 2018 ()</t>
  </si>
  <si>
    <t>Recursos obligados de la reserva presupuestal 2018</t>
  </si>
  <si>
    <t>Secretaría General -Grupo de Atención al Ciudadano 
Comité Institucional de Gestión y Desempeño</t>
  </si>
  <si>
    <t>Continuar con la capacitación presencial en Derechos de Petición en Planta Central y Direcciones Territoriales e igualmente solicitar a la OAP se desarrolle una funcionalidad en el sistema SICOR para garantizar que toda respuesta que se suba este enlazada con su documento de origen.</t>
  </si>
  <si>
    <t>Listado de asistencia de las Capacitaciones realizadas y acciones de gestión dirigidas a OAP.</t>
  </si>
  <si>
    <t>Realizar encuestas a usuarios frente a la atención recibida y/o una encuesta sobre el nivel de percepción y satisfacción del ciudadano respecto del Invías en página web.</t>
  </si>
  <si>
    <t>Secretaría General – Grupo de Atención al Ciudadano
Oficina Asesora de Planeación</t>
  </si>
  <si>
    <t>Folleto elaborado, publicado y difundido.</t>
  </si>
  <si>
    <t>Elaborar, publicar y difundir un folleto informativo de las funciones del Invías que incluya el mapa de vías a su cargo, trámites, las bases de la política de participación ciudadana, la política de tratamiento de datos personales y canales de atención.</t>
  </si>
  <si>
    <r>
      <t>Realizar consultas a la ciudadanía para identificar necesidades de información e involucrar los temas en chats, foros, principal espacio de rendición de cuentas, revistas, boletines, etc. (caracterización de necesidades de información)</t>
    </r>
    <r>
      <rPr>
        <sz val="14"/>
        <color theme="1"/>
        <rFont val="Calibri"/>
        <family val="2"/>
      </rPr>
      <t xml:space="preserve"> </t>
    </r>
  </si>
  <si>
    <t xml:space="preserve">Secretaría General – Grupo de Atención al Ciudadano y Grupo de Comunicaciones 
Oficina Asesora de Planeación
</t>
  </si>
  <si>
    <t>Consolidar matriz y mapa de riesgos de corrupción construida mediante proceso participativo (actores internos y externos de la entidad) y someterla a aprobación por parte del comité</t>
  </si>
  <si>
    <t>Matriz y mapa de riesgos de corrupción consolidado y aprobada</t>
  </si>
  <si>
    <t>Secretaría General-PNSC</t>
  </si>
  <si>
    <t>Diseñar e implementar un programa para promover espacios de sensibilización en la cultura del servicio en Invías</t>
  </si>
  <si>
    <t>Actualizar los inventarios de la entidad, de acuerdo a los aplicativos utilizados por la entidad, buscando que estos aplicativos se mejoren e integren a otros aplicativos.</t>
  </si>
  <si>
    <t>Inventarios actualizados</t>
  </si>
  <si>
    <t>Procedimiento establecido</t>
  </si>
  <si>
    <t xml:space="preserve">Actualización de inventario de los Bienes inmuebles Fiscales </t>
  </si>
  <si>
    <t>Estrategias implementadas</t>
  </si>
  <si>
    <t xml:space="preserve">Formular, implementar y evaluar el Proceso de Encargos </t>
  </si>
  <si>
    <t>Implementar un proceso de Encargos </t>
  </si>
  <si>
    <t>Implementar el Plan Estratégico de Talento de acuerdo con alineación al Modelo Integrado de Planeación y Gestión (MIPG)</t>
  </si>
  <si>
    <t xml:space="preserve">Seguimiento y monitoreo de la ejecución del PAAC 2018 y 2019 Publicado y divulgado </t>
  </si>
  <si>
    <t xml:space="preserve">Subdirección de Estudios e Innovación 
Dirección Técnica 
Secretaría General – Grupo de Comunicaciones </t>
  </si>
  <si>
    <t>Divulgar en página web, redes sociales e intranet la Política de Administración del Riesgo (una vez aprobada por el respectivo Comité) e implementarla</t>
  </si>
  <si>
    <t>Política de Administración del Riesgo divulgada e implementada</t>
  </si>
  <si>
    <t>Implementar un plan piloto de expediente digital en el Grupo de Control Interno disciplinario y los procesos que se abran en el 2019</t>
  </si>
  <si>
    <t>expedientes digitalizados vs de expediente recibidos</t>
  </si>
  <si>
    <t>Subdirección Administrativa
Secretaría General -Control Interno Disciplinario
Oficina Asesora de Planeación</t>
  </si>
  <si>
    <t xml:space="preserve">Secretaría General </t>
  </si>
  <si>
    <t xml:space="preserve">Consolidar la doctrina tributaria (Gestión Tributaria) </t>
  </si>
  <si>
    <t>subdirección financiera</t>
  </si>
  <si>
    <t>Doctrinas tributarias consolidadas</t>
  </si>
  <si>
    <t>Divulgar y socializar información institucional oportuna sobre actividades internas, programas de Bienestar y de interés para elevar el sentido de pertenencia de los funcionarios.</t>
  </si>
  <si>
    <t>Secretaria General Grupo de Comunicaciones subdirección Administrativa</t>
  </si>
  <si>
    <t>Información institucional divulgada y socializada</t>
  </si>
  <si>
    <t>Secretaria General Grupo de Comunicaciones</t>
  </si>
  <si>
    <t>Periódico elaborado</t>
  </si>
  <si>
    <t>Fortalecer la gestión documental Institucional a través del sistema de gestión documental electrónico, conforme a los lineamientos del Archivo General de la Nación</t>
  </si>
  <si>
    <t xml:space="preserve">Gestión documental Institucional fortalecida,  a través del sistema de gestión documental electrónico </t>
  </si>
  <si>
    <t xml:space="preserve">Secretaría General
Subdirección Administrativa
Oficina Asesora de Planeación </t>
  </si>
  <si>
    <t>Formular de forma participativa  el Plan Estratégico Institucional 2019-2022</t>
  </si>
  <si>
    <t xml:space="preserve">Plan Estratégico Institucional 2019-2022 Formulado de forma participativa </t>
  </si>
  <si>
    <t>Formular de forma participativa el plan de acción anual que incluye plan anticorrupción y atención al ciudadano y demás planes que señala el decreto 612 de 2018</t>
  </si>
  <si>
    <t>Secretaría General- Grupo de Comunicaciones Oficina Asesora de Planeación</t>
  </si>
  <si>
    <t>Oficina Asesora de Planeación con apoyo de todas las Dependencias</t>
  </si>
  <si>
    <t xml:space="preserve">Revisar (validar o ajustar) los riesgos relevantes identificados en cada proceso </t>
  </si>
  <si>
    <t>Riesgos relevantes revisados</t>
  </si>
  <si>
    <t>Subdirección de la Red Nacional de Carreteras
Grupo de Grandes Proyectos</t>
  </si>
  <si>
    <t xml:space="preserve">Seguimiento efectuado a Controles efectuados en los SAUS </t>
  </si>
  <si>
    <t xml:space="preserve">Determinar   lineamientos  de sostenibilidad  socioambiental en los proyectos de la Entidad </t>
  </si>
  <si>
    <t>Lineamientos de sostenibilidad  Socioambiental en los proyectos  de la Entidad</t>
  </si>
  <si>
    <t>Protocolo de recepción de Predios y de la Gestión ambiental y social elaborado</t>
  </si>
  <si>
    <t xml:space="preserve">Revisar los proyectos de Actas de Liquidación elaboradas por cada una de las dependencias y hacer seguimiento a los contratos liquidados y pendientes por liquidar en los términos de ley. </t>
  </si>
  <si>
    <r>
      <t>Realizar 8 Chat ciudadano temático que propicien el diálogo con la ciudadanía</t>
    </r>
    <r>
      <rPr>
        <b/>
        <sz val="14"/>
        <rFont val="Calibri"/>
        <family val="2"/>
      </rPr>
      <t>.</t>
    </r>
  </si>
  <si>
    <r>
      <t>Realizar consultas a la ciudadanía para identificar necesidades de información e involucrar los temas en chats, foros, principal espacio de rendición de cuentas, revistas, boletines, etc. (caracterización de necesidades de información)</t>
    </r>
    <r>
      <rPr>
        <sz val="14"/>
        <rFont val="Calibri"/>
        <family val="2"/>
      </rPr>
      <t xml:space="preserve"> </t>
    </r>
  </si>
  <si>
    <t>Dirección General
Oficina Asesora de Planeación
Subdirección de Estudios e Innovación</t>
  </si>
  <si>
    <t>Secretaría General – Dirección Técnica y Subdirección de Estudios e innovación</t>
  </si>
  <si>
    <t>Actualizar  los instrumentos  de gestión   para el manejo ambiental de proyectos  no Licenciados del Subsector Vial, Marítimo y Fluvial</t>
  </si>
  <si>
    <t>Guía de manejo ambiental de proyectos  no Licenciados del Subsector Vial, Marítimo y Fluvial actualizada</t>
  </si>
  <si>
    <t xml:space="preserve">Elaborar un periódico institucional para la divulgación de temas internos trimestrales en el cual se convocará a todo el personal </t>
  </si>
  <si>
    <t xml:space="preserve">Nivel de cumplimiento a requerimientos  de CGR atendidos </t>
  </si>
  <si>
    <t>Oficina Asesora Jurídica
Oficina Asesora de Planeación
Dirección Operativa
Subdirección de la Red Nacional de Carreteras
Subdirección Red Terciaria y Férrea
Subdirección Marítima y Fluvial
Dirección Técnica
Subdirección de Estudios e Innovación
Subdirección Prevención y Atención de Emergencias
Subdirección Medio Ambiente
Dirección de Contratación
Secretaria General
Subdirección Administrativa
Subdirección Financiera</t>
  </si>
  <si>
    <t>Actualizar, implementar y socializar el modelo se seguridad y privacidad de la información Modelo de Seguridad y Privacidad de la Información -MSPI-.</t>
  </si>
  <si>
    <t>Modelo de Seguridad y Privacidad de la Información -MSPI- actualizado, implementado y divulgado</t>
  </si>
  <si>
    <t>Secretaría General – Grupo de Atención al Ciudadano, Grupo de Comunicaciones, Subdirección de Estudios e Innovación.</t>
  </si>
  <si>
    <t>Dirección de Contratación
con apoyo de Secretaría General Oficina Asesora Jurídica, Oficina Asesora de Planeación,
Dirección Operativa, Subdirección de la Red Nacional de Carreteras, Subdirección Red Terciaria y Férrea, Subdirección Marítima y Fluvial
Dirección Técnica, Subdirección de Estudios e Innovación, Subdirección Prevención y Atención de Emergencias, Subdirección Medio Ambiente
Subdirección Administrativa y Subdirección Financiera</t>
  </si>
  <si>
    <t>Actualizar los instrumentos de gestión de la información y adoptarlos mediante acto administrativo</t>
  </si>
  <si>
    <t>ESTRATÉGIA DE PARTICIPACIÓN CIUDADANA</t>
  </si>
  <si>
    <t xml:space="preserve">1) Gestión del Riesgo de Corrupción </t>
  </si>
  <si>
    <t>implementación</t>
  </si>
  <si>
    <t>formulación</t>
  </si>
  <si>
    <t>evaluación y seguimiento</t>
  </si>
  <si>
    <t>diagnóstico</t>
  </si>
  <si>
    <t>Implementar canal no presencial para atender solicitudes de trámites (INVITRAMITES)</t>
  </si>
  <si>
    <t>Canal no presencial para atender solicitudes de trámites (INVITRAMITES)</t>
  </si>
  <si>
    <t>2) Racionalización de trámites</t>
  </si>
  <si>
    <r>
      <t xml:space="preserve">Monitorear y revisar el Mapa de Riesgos de Corrupción </t>
    </r>
    <r>
      <rPr>
        <sz val="11"/>
        <rFont val="Arial Narrow"/>
        <family val="2"/>
      </rPr>
      <t xml:space="preserve"> y si es del caso ajustarlo e informar a la Oficina Asesora de Planeación</t>
    </r>
  </si>
  <si>
    <t xml:space="preserve">Realizar seguimiento a la implementación de los procedimientos relacionados con la gestión documental (aplicación) </t>
  </si>
  <si>
    <t>Construir, mejorar y/o mantener 6 muelles fluviales</t>
  </si>
  <si>
    <t>Elaborar los requerimientos técnicos y jurídicos para la recepción de la gestión   predial,  social y ambiental de proyectos de Entidades y/o particulares.</t>
  </si>
  <si>
    <t>Dirección Operativa
Dirección Técnica
Secretaría General</t>
  </si>
  <si>
    <t>Secretaría General -PSCN-
Subdirección Administrativa
Dirección Operativa</t>
  </si>
  <si>
    <t>Inventario de bienes Inmuebles fiscales actualizados</t>
  </si>
  <si>
    <t>Implementar estrategias para la explotación económica de Bienes Inmuebles fiscales</t>
  </si>
  <si>
    <t xml:space="preserve">Promover  y divulgar la cultura de la rendición y petición de cuentas a través de los canales de comunicación internos </t>
  </si>
  <si>
    <t xml:space="preserve">Asesorar en la elaboración del Plan de mejoramiento de la Contraloría General de la República </t>
  </si>
  <si>
    <t xml:space="preserve">Realizar seguimiento al cumplimiento de las acciones adoptadas en el Plan de mejoramiento de la Contraloría General </t>
  </si>
  <si>
    <t>Seguimiento acciones mejoramiento CGR realizado</t>
  </si>
  <si>
    <t>Consolidar y presentar de respuestas a requerimientos formulados por la CGR</t>
  </si>
  <si>
    <t>Plan Estratégico de Talento implementado</t>
  </si>
  <si>
    <t>En construcción</t>
  </si>
  <si>
    <t>Subdirección de la Red Terciaría y Férrea
Grupo de Grandes Proyectos</t>
  </si>
  <si>
    <t xml:space="preserve">Honda - Manizales </t>
  </si>
  <si>
    <t>ESTRATEGÍA TRANSVERSAL PND 2018-2022</t>
  </si>
  <si>
    <t>OBJETIVO PEI 
2019-2022</t>
  </si>
  <si>
    <t>Actualizar la estrategia de participación ciudadana</t>
  </si>
  <si>
    <t>Estrategia de participación ciudadana actualizada</t>
  </si>
  <si>
    <t>Establecer procedimiento  para la Reversión de Concesiones</t>
  </si>
  <si>
    <t>Adelantar el mantenimiento rutinario de xxx  km de la red vial nacional primaria.</t>
  </si>
  <si>
    <t>CRUCE PUERTO RICO YE DE GRANADA (VFO)</t>
  </si>
  <si>
    <t>CORREDOR TRANSVERSAL DEL CUSIANA 
CRUCERO - PAJARITO (VFO)</t>
  </si>
  <si>
    <t>CIRCUNVALAR GALERAS (VFO)</t>
  </si>
  <si>
    <r>
      <t xml:space="preserve">Armenia – Aeropuerto (Segunda calzada) - </t>
    </r>
    <r>
      <rPr>
        <b/>
        <sz val="11"/>
        <rFont val="Arial Narrow"/>
        <family val="2"/>
      </rPr>
      <t>VFO</t>
    </r>
  </si>
  <si>
    <t>Por identificar</t>
  </si>
  <si>
    <t>Construir 123,80 km de pavimento nuevo en la red vial secundaria</t>
  </si>
  <si>
    <t>Adelantar la rehabilitación de 9 km de la red vial secundaria</t>
  </si>
  <si>
    <t>Realizar mantenimiento de 15000 km de vías terciarias</t>
  </si>
  <si>
    <t xml:space="preserve">Realizar mejoramiento de 400 Km de vías terciarías 
</t>
  </si>
  <si>
    <t xml:space="preserve">Realizar mejoramiento de 26,58 km de red vial primaria
</t>
  </si>
  <si>
    <t>Construir 11 puentes de la red vial nacional primaria</t>
  </si>
  <si>
    <t>Construir 19 puentes de la red vial secundaria</t>
  </si>
  <si>
    <t>Construir 3 km de segundas calzadas en la red vial secundaria</t>
  </si>
  <si>
    <t xml:space="preserve">Kilómetros de la red vial secundaria con rehabilitación </t>
  </si>
  <si>
    <t>INVENTARIO RED FERREA NACIONAL ESPINAL K190 - FACATATIVA K40, INVENTARIO RED FERREA NACIONAL FACATATIVA - PUERTO SALGAR (GUADUERO MUNICIPIO DE GUADUAS K147 A PUERTO SALGAR K200) K40, INVENTARIO RED FERREA NACIONAL PASO URBANO MEDELLIN ( K 0 AL K 9 EN ENVIGADO,) Y DEL K 520 EN MEDELLIN AL K 515 EN BELLO , Y DEL K 236 EN LA MIEL AL 362 EN CABAÑAS</t>
  </si>
  <si>
    <t>K 38 Puerto de Barranquilla</t>
  </si>
  <si>
    <t>Atender 11 sitios críticos en la red vial nacional primaria.</t>
  </si>
  <si>
    <t>Atender 22 sitios críticos en la red vial secundaria</t>
  </si>
  <si>
    <t>Vincular a los grupos de valor (actores internos y externos de la entidad) en la actualización del Mapa de Riesgos de Corrupción  2020 (Publicación en página web del borrador actualizado)</t>
  </si>
  <si>
    <t>Aprobar e implementar la nueva política de administración de riesgo, y si lo amerita, actualizarla</t>
  </si>
  <si>
    <t>Política institucional de Administración de Riesgo aprobada e implementada</t>
  </si>
  <si>
    <t>Formulación</t>
  </si>
  <si>
    <t>Adquirir con oportunidad y calidad los bienes, obras y servicios, requeridos por la entidad para dar cumplimiento a su misión y lograr su continuo funcionamiento, cumpliendo con la normatividad establecida para tal fin.</t>
  </si>
  <si>
    <t xml:space="preserve">Controlar los recursos financieros asignados, con el recibo de la información y su oportuna revisión, registro y verificación, para generar informes y estados financieros confiables que sirva de insumo para la toma de decisiones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</si>
</sst>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1" formatCode="_-* #,##0_-;\-* #,##0_-;_-* &quot;-&quot;_-;_-@_-"/>
    <numFmt numFmtId="43" formatCode="_-* #,##0.00_-;\-* #,##0.00_-;_-* &quot;-&quot;??_-;_-@_-"/>
    <numFmt numFmtId="164" formatCode="_(* #,##0.00_);_(* \(#,##0.00\);_(* &quot;-&quot;??_);_(@_)"/>
    <numFmt numFmtId="165" formatCode="#,##0.0"/>
    <numFmt numFmtId="166" formatCode="0.0"/>
    <numFmt numFmtId="167" formatCode="0.0000"/>
    <numFmt numFmtId="168" formatCode="_(* #,##0_);_(* \(#,##0\);_(* &quot;-&quot;??_);_(@_)"/>
    <numFmt numFmtId="169" formatCode="#,##0.000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Arial Narrow"/>
      <family val="2"/>
    </font>
    <font>
      <b/>
      <sz val="11"/>
      <name val="Arial Narrow"/>
      <family val="2"/>
    </font>
    <font>
      <b/>
      <sz val="10"/>
      <name val="Arial"/>
      <family val="2"/>
    </font>
    <font>
      <sz val="11"/>
      <color rgb="FFFF0000"/>
      <name val="Arial Narrow"/>
      <family val="2"/>
    </font>
    <font>
      <sz val="11"/>
      <color theme="1"/>
      <name val="Arial Narrow"/>
      <family val="2"/>
    </font>
    <font>
      <b/>
      <sz val="11"/>
      <color rgb="FFFF0000"/>
      <name val="Arial Narrow"/>
      <family val="2"/>
    </font>
    <font>
      <b/>
      <sz val="11"/>
      <color theme="1"/>
      <name val="Arial Narrow"/>
      <family val="2"/>
    </font>
    <font>
      <strike/>
      <sz val="11"/>
      <color rgb="FFFF0000"/>
      <name val="Arial Narrow"/>
      <family val="2"/>
    </font>
    <font>
      <b/>
      <strike/>
      <sz val="11"/>
      <color rgb="FFFF0000"/>
      <name val="Arial Narrow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0"/>
      <name val="Arial Narrow"/>
      <family val="2"/>
    </font>
    <font>
      <sz val="9"/>
      <name val="Arial Narrow"/>
      <family val="2"/>
    </font>
    <font>
      <b/>
      <sz val="8"/>
      <name val="Arial Narrow"/>
      <family val="2"/>
    </font>
    <font>
      <b/>
      <sz val="9"/>
      <name val="Arial Narrow"/>
      <family val="2"/>
    </font>
    <font>
      <b/>
      <sz val="9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rgb="FF00B0F0"/>
      <name val="Arial Narrow"/>
      <family val="2"/>
    </font>
    <font>
      <sz val="11"/>
      <color rgb="FF00B050"/>
      <name val="Arial Narrow"/>
      <family val="2"/>
    </font>
    <font>
      <sz val="14"/>
      <color theme="1"/>
      <name val="Calibri"/>
      <family val="2"/>
    </font>
    <font>
      <b/>
      <sz val="11"/>
      <color rgb="FF00B050"/>
      <name val="Arial Narrow"/>
      <family val="2"/>
    </font>
    <font>
      <b/>
      <sz val="14"/>
      <name val="Calibri"/>
      <family val="2"/>
    </font>
    <font>
      <sz val="14"/>
      <name val="Calibri"/>
      <family val="2"/>
    </font>
    <font>
      <sz val="8"/>
      <name val="Arial Narrow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2" tint="-0.249977111117893"/>
        <bgColor indexed="64"/>
      </patternFill>
    </fill>
  </fills>
  <borders count="42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1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330">
    <xf numFmtId="0" fontId="0" fillId="0" borderId="0" xfId="0"/>
    <xf numFmtId="0" fontId="3" fillId="2" borderId="0" xfId="4" applyFont="1" applyFill="1" applyBorder="1" applyAlignment="1">
      <alignment vertical="center" wrapText="1"/>
    </xf>
    <xf numFmtId="0" fontId="3" fillId="0" borderId="27" xfId="0" applyFont="1" applyFill="1" applyBorder="1" applyAlignment="1">
      <alignment horizontal="left" vertical="center" wrapText="1"/>
    </xf>
    <xf numFmtId="0" fontId="3" fillId="0" borderId="27" xfId="0" applyFont="1" applyFill="1" applyBorder="1" applyAlignment="1">
      <alignment horizontal="center" vertical="center" wrapText="1"/>
    </xf>
    <xf numFmtId="4" fontId="3" fillId="0" borderId="27" xfId="4" applyNumberFormat="1" applyFont="1" applyFill="1" applyBorder="1" applyAlignment="1">
      <alignment horizontal="center" vertical="center" wrapText="1"/>
    </xf>
    <xf numFmtId="0" fontId="3" fillId="2" borderId="0" xfId="4" applyFont="1" applyFill="1" applyAlignment="1">
      <alignment vertical="center" wrapText="1"/>
    </xf>
    <xf numFmtId="0" fontId="3" fillId="2" borderId="0" xfId="4" applyFont="1" applyFill="1" applyAlignment="1">
      <alignment horizontal="justify" vertical="center" wrapText="1"/>
    </xf>
    <xf numFmtId="0" fontId="3" fillId="2" borderId="0" xfId="4" applyFont="1" applyFill="1" applyAlignment="1">
      <alignment horizontal="center" vertical="center" wrapText="1"/>
    </xf>
    <xf numFmtId="9" fontId="3" fillId="2" borderId="0" xfId="3" applyFont="1" applyFill="1" applyAlignment="1">
      <alignment horizontal="center" vertical="center" wrapText="1"/>
    </xf>
    <xf numFmtId="0" fontId="4" fillId="2" borderId="0" xfId="4" applyFont="1" applyFill="1" applyAlignment="1">
      <alignment horizontal="center" vertical="center" wrapText="1"/>
    </xf>
    <xf numFmtId="0" fontId="3" fillId="2" borderId="20" xfId="4" applyFont="1" applyFill="1" applyBorder="1" applyAlignment="1">
      <alignment vertical="center" wrapText="1"/>
    </xf>
    <xf numFmtId="0" fontId="3" fillId="2" borderId="20" xfId="4" applyFont="1" applyFill="1" applyBorder="1" applyAlignment="1">
      <alignment horizontal="justify" vertical="center" wrapText="1"/>
    </xf>
    <xf numFmtId="0" fontId="3" fillId="2" borderId="19" xfId="4" applyFont="1" applyFill="1" applyBorder="1" applyAlignment="1">
      <alignment vertical="center" wrapText="1"/>
    </xf>
    <xf numFmtId="0" fontId="3" fillId="2" borderId="0" xfId="4" applyFont="1" applyFill="1" applyBorder="1" applyAlignment="1">
      <alignment horizontal="left" vertical="center" wrapText="1"/>
    </xf>
    <xf numFmtId="0" fontId="3" fillId="2" borderId="0" xfId="4" applyFont="1" applyFill="1" applyBorder="1" applyAlignment="1">
      <alignment horizontal="justify" vertical="center" wrapText="1"/>
    </xf>
    <xf numFmtId="0" fontId="3" fillId="2" borderId="0" xfId="4" applyFont="1" applyFill="1" applyBorder="1" applyAlignment="1">
      <alignment horizontal="center" vertical="center" wrapText="1"/>
    </xf>
    <xf numFmtId="49" fontId="3" fillId="2" borderId="0" xfId="4" applyNumberFormat="1" applyFont="1" applyFill="1" applyBorder="1" applyAlignment="1">
      <alignment horizontal="justify" vertical="center" wrapText="1"/>
    </xf>
    <xf numFmtId="1" fontId="3" fillId="2" borderId="0" xfId="4" applyNumberFormat="1" applyFont="1" applyFill="1" applyBorder="1" applyAlignment="1">
      <alignment horizontal="center" vertical="center" wrapText="1"/>
    </xf>
    <xf numFmtId="9" fontId="3" fillId="2" borderId="0" xfId="4" applyNumberFormat="1" applyFont="1" applyFill="1" applyBorder="1" applyAlignment="1">
      <alignment horizontal="center" vertical="center" wrapText="1"/>
    </xf>
    <xf numFmtId="9" fontId="3" fillId="2" borderId="0" xfId="3" applyFont="1" applyFill="1" applyBorder="1" applyAlignment="1">
      <alignment horizontal="center" vertical="center" wrapText="1"/>
    </xf>
    <xf numFmtId="0" fontId="4" fillId="2" borderId="26" xfId="4" applyFont="1" applyFill="1" applyBorder="1" applyAlignment="1">
      <alignment horizontal="justify" vertical="center" wrapText="1"/>
    </xf>
    <xf numFmtId="0" fontId="4" fillId="2" borderId="0" xfId="4" applyFont="1" applyFill="1" applyBorder="1" applyAlignment="1">
      <alignment horizontal="justify" vertical="center" wrapText="1"/>
    </xf>
    <xf numFmtId="0" fontId="4" fillId="2" borderId="0" xfId="4" applyFont="1" applyFill="1" applyBorder="1" applyAlignment="1">
      <alignment horizontal="center" vertical="center" wrapText="1"/>
    </xf>
    <xf numFmtId="0" fontId="3" fillId="4" borderId="27" xfId="4" applyFont="1" applyFill="1" applyBorder="1" applyAlignment="1">
      <alignment horizontal="justify" vertical="center" wrapText="1"/>
    </xf>
    <xf numFmtId="0" fontId="3" fillId="4" borderId="27" xfId="4" applyFont="1" applyFill="1" applyBorder="1" applyAlignment="1">
      <alignment horizontal="center" vertical="center" wrapText="1"/>
    </xf>
    <xf numFmtId="0" fontId="3" fillId="4" borderId="27" xfId="4" applyFont="1" applyFill="1" applyBorder="1" applyAlignment="1">
      <alignment horizontal="left" vertical="center" wrapText="1"/>
    </xf>
    <xf numFmtId="9" fontId="3" fillId="4" borderId="27" xfId="3" applyFont="1" applyFill="1" applyBorder="1" applyAlignment="1">
      <alignment horizontal="center" vertical="center" wrapText="1"/>
    </xf>
    <xf numFmtId="0" fontId="4" fillId="4" borderId="27" xfId="4" applyFont="1" applyFill="1" applyBorder="1" applyAlignment="1">
      <alignment horizontal="center" vertical="center" wrapText="1"/>
    </xf>
    <xf numFmtId="0" fontId="3" fillId="4" borderId="27" xfId="4" applyFont="1" applyFill="1" applyBorder="1" applyAlignment="1">
      <alignment vertical="center" wrapText="1"/>
    </xf>
    <xf numFmtId="1" fontId="3" fillId="0" borderId="27" xfId="0" applyNumberFormat="1" applyFont="1" applyFill="1" applyBorder="1" applyAlignment="1">
      <alignment horizontal="center" vertical="center" wrapText="1"/>
    </xf>
    <xf numFmtId="165" fontId="3" fillId="0" borderId="27" xfId="4" applyNumberFormat="1" applyFont="1" applyFill="1" applyBorder="1" applyAlignment="1">
      <alignment horizontal="center" vertical="center" wrapText="1"/>
    </xf>
    <xf numFmtId="0" fontId="6" fillId="2" borderId="0" xfId="4" applyFont="1" applyFill="1" applyBorder="1" applyAlignment="1">
      <alignment vertical="center" wrapText="1"/>
    </xf>
    <xf numFmtId="0" fontId="7" fillId="2" borderId="0" xfId="4" applyFont="1" applyFill="1" applyBorder="1" applyAlignment="1">
      <alignment vertical="center" wrapText="1"/>
    </xf>
    <xf numFmtId="0" fontId="3" fillId="0" borderId="27" xfId="0" applyNumberFormat="1" applyFont="1" applyBorder="1" applyAlignment="1">
      <alignment horizontal="center" vertical="center" wrapText="1"/>
    </xf>
    <xf numFmtId="4" fontId="4" fillId="6" borderId="13" xfId="0" applyNumberFormat="1" applyFont="1" applyFill="1" applyBorder="1" applyAlignment="1">
      <alignment horizontal="center" vertical="center" wrapText="1"/>
    </xf>
    <xf numFmtId="0" fontId="4" fillId="0" borderId="13" xfId="0" applyNumberFormat="1" applyFont="1" applyFill="1" applyBorder="1" applyAlignment="1">
      <alignment horizontal="center" vertical="center" wrapText="1"/>
    </xf>
    <xf numFmtId="0" fontId="4" fillId="0" borderId="13" xfId="0" applyNumberFormat="1" applyFont="1" applyFill="1" applyBorder="1" applyAlignment="1">
      <alignment vertical="center" wrapText="1"/>
    </xf>
    <xf numFmtId="4" fontId="4" fillId="0" borderId="0" xfId="0" applyNumberFormat="1" applyFont="1" applyFill="1" applyBorder="1" applyAlignment="1">
      <alignment horizontal="center" vertical="center" wrapText="1"/>
    </xf>
    <xf numFmtId="0" fontId="4" fillId="0" borderId="27" xfId="0" applyNumberFormat="1" applyFont="1" applyBorder="1" applyAlignment="1">
      <alignment horizontal="center" vertical="center" wrapText="1"/>
    </xf>
    <xf numFmtId="3" fontId="4" fillId="0" borderId="27" xfId="0" applyNumberFormat="1" applyFont="1" applyBorder="1" applyAlignment="1">
      <alignment horizontal="center" vertical="center" wrapText="1"/>
    </xf>
    <xf numFmtId="4" fontId="4" fillId="6" borderId="28" xfId="0" applyNumberFormat="1" applyFont="1" applyFill="1" applyBorder="1" applyAlignment="1">
      <alignment horizontal="center" vertical="center" wrapText="1"/>
    </xf>
    <xf numFmtId="4" fontId="4" fillId="6" borderId="9" xfId="0" applyNumberFormat="1" applyFont="1" applyFill="1" applyBorder="1" applyAlignment="1">
      <alignment horizontal="center" vertical="center" wrapText="1"/>
    </xf>
    <xf numFmtId="165" fontId="4" fillId="0" borderId="27" xfId="0" applyNumberFormat="1" applyFont="1" applyBorder="1" applyAlignment="1">
      <alignment horizontal="center" vertical="center" wrapText="1"/>
    </xf>
    <xf numFmtId="165" fontId="3" fillId="0" borderId="27" xfId="0" applyNumberFormat="1" applyFont="1" applyBorder="1" applyAlignment="1">
      <alignment horizontal="center" vertical="center" wrapText="1"/>
    </xf>
    <xf numFmtId="0" fontId="4" fillId="2" borderId="0" xfId="0" applyNumberFormat="1" applyFont="1" applyFill="1" applyBorder="1" applyAlignment="1">
      <alignment horizontal="center" vertical="center" wrapText="1"/>
    </xf>
    <xf numFmtId="4" fontId="4" fillId="2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Alignment="1">
      <alignment horizontal="center" vertical="center" wrapText="1"/>
    </xf>
    <xf numFmtId="0" fontId="3" fillId="0" borderId="0" xfId="0" applyNumberFormat="1" applyFont="1" applyAlignment="1">
      <alignment vertical="center" wrapText="1"/>
    </xf>
    <xf numFmtId="165" fontId="3" fillId="0" borderId="0" xfId="0" applyNumberFormat="1" applyFont="1" applyAlignment="1">
      <alignment horizontal="center" vertical="center" wrapText="1"/>
    </xf>
    <xf numFmtId="0" fontId="3" fillId="0" borderId="27" xfId="0" applyNumberFormat="1" applyFont="1" applyFill="1" applyBorder="1" applyAlignment="1">
      <alignment vertical="center" wrapText="1"/>
    </xf>
    <xf numFmtId="165" fontId="3" fillId="0" borderId="27" xfId="0" applyNumberFormat="1" applyFont="1" applyFill="1" applyBorder="1" applyAlignment="1">
      <alignment horizontal="center" vertical="center" wrapText="1"/>
    </xf>
    <xf numFmtId="0" fontId="4" fillId="0" borderId="31" xfId="0" applyNumberFormat="1" applyFont="1" applyFill="1" applyBorder="1" applyAlignment="1">
      <alignment horizontal="center" vertical="center" wrapText="1"/>
    </xf>
    <xf numFmtId="0" fontId="4" fillId="0" borderId="37" xfId="0" applyNumberFormat="1" applyFont="1" applyFill="1" applyBorder="1" applyAlignment="1">
      <alignment horizontal="center" vertical="center" wrapText="1"/>
    </xf>
    <xf numFmtId="165" fontId="4" fillId="0" borderId="37" xfId="0" applyNumberFormat="1" applyFont="1" applyFill="1" applyBorder="1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13" xfId="0" applyNumberFormat="1" applyFont="1" applyFill="1" applyBorder="1" applyAlignment="1">
      <alignment vertical="center" wrapText="1"/>
    </xf>
    <xf numFmtId="0" fontId="3" fillId="0" borderId="27" xfId="0" applyNumberFormat="1" applyFont="1" applyFill="1" applyBorder="1" applyAlignment="1">
      <alignment horizontal="center" vertical="center" wrapText="1"/>
    </xf>
    <xf numFmtId="0" fontId="3" fillId="2" borderId="37" xfId="0" applyNumberFormat="1" applyFont="1" applyFill="1" applyBorder="1" applyAlignment="1">
      <alignment vertical="center" wrapText="1"/>
    </xf>
    <xf numFmtId="0" fontId="4" fillId="0" borderId="31" xfId="0" applyNumberFormat="1" applyFont="1" applyBorder="1" applyAlignment="1">
      <alignment horizontal="center" vertical="center" wrapText="1"/>
    </xf>
    <xf numFmtId="0" fontId="3" fillId="2" borderId="31" xfId="0" applyNumberFormat="1" applyFont="1" applyFill="1" applyBorder="1" applyAlignment="1">
      <alignment vertical="center" wrapText="1"/>
    </xf>
    <xf numFmtId="3" fontId="4" fillId="0" borderId="29" xfId="0" applyNumberFormat="1" applyFont="1" applyBorder="1" applyAlignment="1">
      <alignment horizontal="center" vertical="center" wrapText="1"/>
    </xf>
    <xf numFmtId="3" fontId="4" fillId="0" borderId="27" xfId="0" applyNumberFormat="1" applyFont="1" applyFill="1" applyBorder="1" applyAlignment="1">
      <alignment horizontal="center" vertical="center" wrapText="1"/>
    </xf>
    <xf numFmtId="3" fontId="3" fillId="0" borderId="27" xfId="0" applyNumberFormat="1" applyFont="1" applyFill="1" applyBorder="1" applyAlignment="1">
      <alignment horizontal="center" vertical="center" wrapText="1"/>
    </xf>
    <xf numFmtId="0" fontId="3" fillId="0" borderId="39" xfId="0" applyNumberFormat="1" applyFont="1" applyFill="1" applyBorder="1" applyAlignment="1">
      <alignment horizontal="center" vertical="center" wrapText="1"/>
    </xf>
    <xf numFmtId="4" fontId="3" fillId="0" borderId="27" xfId="0" applyNumberFormat="1" applyFont="1" applyFill="1" applyBorder="1" applyAlignment="1">
      <alignment horizontal="center" vertical="center" wrapText="1"/>
    </xf>
    <xf numFmtId="0" fontId="3" fillId="6" borderId="27" xfId="0" applyFont="1" applyFill="1" applyBorder="1" applyAlignment="1">
      <alignment horizontal="center" vertical="center"/>
    </xf>
    <xf numFmtId="165" fontId="4" fillId="0" borderId="37" xfId="0" applyNumberFormat="1" applyFont="1" applyBorder="1" applyAlignment="1">
      <alignment horizontal="center" vertical="center" wrapText="1"/>
    </xf>
    <xf numFmtId="0" fontId="3" fillId="2" borderId="0" xfId="0" applyNumberFormat="1" applyFont="1" applyFill="1" applyBorder="1" applyAlignment="1">
      <alignment vertical="center" wrapText="1"/>
    </xf>
    <xf numFmtId="4" fontId="4" fillId="0" borderId="27" xfId="4" applyNumberFormat="1" applyFont="1" applyFill="1" applyBorder="1" applyAlignment="1">
      <alignment horizontal="center" vertical="center" wrapText="1"/>
    </xf>
    <xf numFmtId="165" fontId="4" fillId="0" borderId="27" xfId="7" applyNumberFormat="1" applyFont="1" applyFill="1" applyBorder="1" applyAlignment="1">
      <alignment horizontal="center" vertical="center" wrapText="1"/>
    </xf>
    <xf numFmtId="165" fontId="4" fillId="0" borderId="27" xfId="4" applyNumberFormat="1" applyFont="1" applyFill="1" applyBorder="1" applyAlignment="1">
      <alignment horizontal="center" vertical="center" wrapText="1"/>
    </xf>
    <xf numFmtId="165" fontId="3" fillId="0" borderId="27" xfId="7" applyNumberFormat="1" applyFont="1" applyFill="1" applyBorder="1" applyAlignment="1">
      <alignment horizontal="center" vertical="center" wrapText="1"/>
    </xf>
    <xf numFmtId="165" fontId="4" fillId="0" borderId="13" xfId="0" applyNumberFormat="1" applyFont="1" applyBorder="1" applyAlignment="1">
      <alignment horizontal="center" vertical="center" wrapText="1"/>
    </xf>
    <xf numFmtId="165" fontId="4" fillId="0" borderId="0" xfId="0" applyNumberFormat="1" applyFont="1" applyFill="1" applyBorder="1" applyAlignment="1">
      <alignment horizontal="center" vertical="center" wrapText="1"/>
    </xf>
    <xf numFmtId="4" fontId="3" fillId="0" borderId="27" xfId="0" applyNumberFormat="1" applyFont="1" applyFill="1" applyBorder="1" applyAlignment="1" applyProtection="1">
      <alignment horizontal="center" vertical="center" wrapText="1"/>
      <protection locked="0"/>
    </xf>
    <xf numFmtId="165" fontId="3" fillId="0" borderId="27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27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27" xfId="0" applyNumberFormat="1" applyFont="1" applyFill="1" applyBorder="1" applyAlignment="1" applyProtection="1">
      <alignment horizontal="justify" vertical="center" wrapText="1"/>
      <protection locked="0"/>
    </xf>
    <xf numFmtId="0" fontId="14" fillId="0" borderId="27" xfId="0" applyNumberFormat="1" applyFont="1" applyFill="1" applyBorder="1" applyAlignment="1" applyProtection="1">
      <alignment vertical="center" wrapText="1"/>
      <protection locked="0"/>
    </xf>
    <xf numFmtId="0" fontId="16" fillId="0" borderId="27" xfId="0" applyNumberFormat="1" applyFont="1" applyBorder="1" applyAlignment="1">
      <alignment horizontal="center" vertical="center" wrapText="1"/>
    </xf>
    <xf numFmtId="0" fontId="17" fillId="0" borderId="27" xfId="0" applyNumberFormat="1" applyFont="1" applyBorder="1" applyAlignment="1">
      <alignment horizontal="center" vertical="center" wrapText="1"/>
    </xf>
    <xf numFmtId="165" fontId="18" fillId="0" borderId="27" xfId="0" applyNumberFormat="1" applyFont="1" applyBorder="1" applyAlignment="1" applyProtection="1">
      <alignment horizontal="center" vertical="center" wrapText="1"/>
      <protection locked="0"/>
    </xf>
    <xf numFmtId="4" fontId="4" fillId="0" borderId="27" xfId="0" applyNumberFormat="1" applyFont="1" applyFill="1" applyBorder="1" applyAlignment="1" applyProtection="1">
      <alignment horizontal="center" vertical="center" wrapText="1"/>
      <protection locked="0"/>
    </xf>
    <xf numFmtId="165" fontId="3" fillId="0" borderId="27" xfId="0" applyNumberFormat="1" applyFont="1" applyFill="1" applyBorder="1" applyAlignment="1" applyProtection="1">
      <alignment vertical="center" wrapText="1"/>
      <protection locked="0"/>
    </xf>
    <xf numFmtId="4" fontId="3" fillId="0" borderId="27" xfId="0" applyNumberFormat="1" applyFont="1" applyFill="1" applyBorder="1" applyAlignment="1" applyProtection="1">
      <alignment vertical="center" wrapText="1"/>
      <protection locked="0"/>
    </xf>
    <xf numFmtId="0" fontId="3" fillId="7" borderId="27" xfId="4" applyFont="1" applyFill="1" applyBorder="1" applyAlignment="1">
      <alignment horizontal="justify" vertical="center" wrapText="1"/>
    </xf>
    <xf numFmtId="0" fontId="3" fillId="7" borderId="27" xfId="4" applyFont="1" applyFill="1" applyBorder="1" applyAlignment="1">
      <alignment horizontal="center" vertical="center" wrapText="1"/>
    </xf>
    <xf numFmtId="0" fontId="3" fillId="7" borderId="27" xfId="4" applyFont="1" applyFill="1" applyBorder="1" applyAlignment="1">
      <alignment horizontal="left" vertical="center" wrapText="1"/>
    </xf>
    <xf numFmtId="4" fontId="3" fillId="7" borderId="27" xfId="4" applyNumberFormat="1" applyFont="1" applyFill="1" applyBorder="1" applyAlignment="1">
      <alignment horizontal="center" vertical="center" wrapText="1"/>
    </xf>
    <xf numFmtId="9" fontId="3" fillId="7" borderId="27" xfId="3" applyFont="1" applyFill="1" applyBorder="1" applyAlignment="1">
      <alignment horizontal="center" vertical="center" wrapText="1"/>
    </xf>
    <xf numFmtId="0" fontId="4" fillId="7" borderId="27" xfId="4" applyFont="1" applyFill="1" applyBorder="1" applyAlignment="1">
      <alignment horizontal="center" vertical="center" wrapText="1"/>
    </xf>
    <xf numFmtId="0" fontId="3" fillId="7" borderId="27" xfId="4" applyFont="1" applyFill="1" applyBorder="1" applyAlignment="1">
      <alignment vertical="center" wrapText="1"/>
    </xf>
    <xf numFmtId="166" fontId="3" fillId="7" borderId="27" xfId="4" applyNumberFormat="1" applyFont="1" applyFill="1" applyBorder="1" applyAlignment="1">
      <alignment horizontal="center" vertical="center" wrapText="1"/>
    </xf>
    <xf numFmtId="0" fontId="7" fillId="7" borderId="27" xfId="4" applyFont="1" applyFill="1" applyBorder="1" applyAlignment="1">
      <alignment horizontal="center" vertical="center" wrapText="1"/>
    </xf>
    <xf numFmtId="4" fontId="3" fillId="7" borderId="27" xfId="4" applyNumberFormat="1" applyFont="1" applyFill="1" applyBorder="1" applyAlignment="1">
      <alignment horizontal="center" vertical="center"/>
    </xf>
    <xf numFmtId="9" fontId="3" fillId="7" borderId="27" xfId="3" applyFont="1" applyFill="1" applyBorder="1" applyAlignment="1">
      <alignment horizontal="center" vertical="center"/>
    </xf>
    <xf numFmtId="0" fontId="8" fillId="7" borderId="27" xfId="4" applyFont="1" applyFill="1" applyBorder="1" applyAlignment="1">
      <alignment horizontal="center" vertical="center" wrapText="1"/>
    </xf>
    <xf numFmtId="0" fontId="3" fillId="0" borderId="28" xfId="0" applyNumberFormat="1" applyFont="1" applyFill="1" applyBorder="1" applyAlignment="1">
      <alignment horizontal="center" vertical="center" wrapText="1"/>
    </xf>
    <xf numFmtId="3" fontId="3" fillId="7" borderId="27" xfId="4" applyNumberFormat="1" applyFont="1" applyFill="1" applyBorder="1" applyAlignment="1">
      <alignment horizontal="center" vertical="center" wrapText="1"/>
    </xf>
    <xf numFmtId="0" fontId="3" fillId="7" borderId="27" xfId="0" applyFont="1" applyFill="1" applyBorder="1" applyAlignment="1">
      <alignment horizontal="left" vertical="center" wrapText="1"/>
    </xf>
    <xf numFmtId="0" fontId="3" fillId="7" borderId="27" xfId="0" applyFont="1" applyFill="1" applyBorder="1" applyAlignment="1">
      <alignment horizontal="center" vertical="center" wrapText="1"/>
    </xf>
    <xf numFmtId="2" fontId="3" fillId="7" borderId="27" xfId="4" applyNumberFormat="1" applyFont="1" applyFill="1" applyBorder="1" applyAlignment="1">
      <alignment horizontal="center" vertical="center" wrapText="1"/>
    </xf>
    <xf numFmtId="9" fontId="3" fillId="7" borderId="27" xfId="7" applyFont="1" applyFill="1" applyBorder="1" applyAlignment="1">
      <alignment horizontal="center" vertical="center" wrapText="1"/>
    </xf>
    <xf numFmtId="9" fontId="3" fillId="7" borderId="27" xfId="0" applyNumberFormat="1" applyFont="1" applyFill="1" applyBorder="1" applyAlignment="1">
      <alignment horizontal="center" vertical="center" wrapText="1"/>
    </xf>
    <xf numFmtId="0" fontId="3" fillId="7" borderId="27" xfId="0" applyNumberFormat="1" applyFont="1" applyFill="1" applyBorder="1" applyAlignment="1">
      <alignment horizontal="center" vertical="center" wrapText="1"/>
    </xf>
    <xf numFmtId="0" fontId="7" fillId="7" borderId="27" xfId="4" applyFont="1" applyFill="1" applyBorder="1" applyAlignment="1">
      <alignment horizontal="justify" vertical="center" wrapText="1"/>
    </xf>
    <xf numFmtId="0" fontId="7" fillId="7" borderId="27" xfId="0" applyFont="1" applyFill="1" applyBorder="1" applyAlignment="1">
      <alignment horizontal="left" vertical="center" wrapText="1"/>
    </xf>
    <xf numFmtId="0" fontId="7" fillId="7" borderId="27" xfId="0" applyFont="1" applyFill="1" applyBorder="1" applyAlignment="1">
      <alignment horizontal="center" vertical="center" wrapText="1"/>
    </xf>
    <xf numFmtId="2" fontId="7" fillId="7" borderId="27" xfId="0" applyNumberFormat="1" applyFont="1" applyFill="1" applyBorder="1" applyAlignment="1">
      <alignment horizontal="center" vertical="center" wrapText="1"/>
    </xf>
    <xf numFmtId="166" fontId="7" fillId="7" borderId="27" xfId="0" applyNumberFormat="1" applyFont="1" applyFill="1" applyBorder="1" applyAlignment="1">
      <alignment horizontal="center" vertical="center" wrapText="1"/>
    </xf>
    <xf numFmtId="9" fontId="7" fillId="7" borderId="27" xfId="3" applyFont="1" applyFill="1" applyBorder="1" applyAlignment="1">
      <alignment horizontal="center" vertical="center" wrapText="1"/>
    </xf>
    <xf numFmtId="0" fontId="9" fillId="7" borderId="27" xfId="4" applyFont="1" applyFill="1" applyBorder="1" applyAlignment="1">
      <alignment horizontal="center" vertical="center" wrapText="1"/>
    </xf>
    <xf numFmtId="0" fontId="7" fillId="7" borderId="27" xfId="4" applyFont="1" applyFill="1" applyBorder="1" applyAlignment="1">
      <alignment vertical="center" wrapText="1"/>
    </xf>
    <xf numFmtId="0" fontId="3" fillId="7" borderId="27" xfId="0" applyFont="1" applyFill="1" applyBorder="1" applyAlignment="1">
      <alignment vertical="center" wrapText="1"/>
    </xf>
    <xf numFmtId="2" fontId="7" fillId="7" borderId="27" xfId="4" applyNumberFormat="1" applyFont="1" applyFill="1" applyBorder="1" applyAlignment="1">
      <alignment horizontal="center" vertical="center" wrapText="1"/>
    </xf>
    <xf numFmtId="9" fontId="7" fillId="7" borderId="27" xfId="7" applyFont="1" applyFill="1" applyBorder="1" applyAlignment="1">
      <alignment horizontal="center" vertical="center" wrapText="1"/>
    </xf>
    <xf numFmtId="165" fontId="3" fillId="7" borderId="27" xfId="4" applyNumberFormat="1" applyFont="1" applyFill="1" applyBorder="1" applyAlignment="1">
      <alignment horizontal="center" vertical="center" wrapText="1"/>
    </xf>
    <xf numFmtId="165" fontId="3" fillId="7" borderId="27" xfId="6" applyNumberFormat="1" applyFont="1" applyFill="1" applyBorder="1" applyAlignment="1">
      <alignment horizontal="center" vertical="center" wrapText="1"/>
    </xf>
    <xf numFmtId="10" fontId="3" fillId="7" borderId="27" xfId="5" applyFont="1" applyFill="1" applyBorder="1" applyAlignment="1">
      <alignment horizontal="justify" vertical="center" wrapText="1"/>
    </xf>
    <xf numFmtId="10" fontId="3" fillId="7" borderId="27" xfId="5" applyFont="1" applyFill="1" applyBorder="1" applyAlignment="1">
      <alignment horizontal="center" vertical="center" wrapText="1"/>
    </xf>
    <xf numFmtId="9" fontId="3" fillId="7" borderId="27" xfId="4" applyNumberFormat="1" applyFont="1" applyFill="1" applyBorder="1" applyAlignment="1">
      <alignment horizontal="center" vertical="center" wrapText="1"/>
    </xf>
    <xf numFmtId="1" fontId="3" fillId="7" borderId="27" xfId="4" applyNumberFormat="1" applyFont="1" applyFill="1" applyBorder="1" applyAlignment="1">
      <alignment horizontal="center" vertical="center" wrapText="1"/>
    </xf>
    <xf numFmtId="164" fontId="3" fillId="7" borderId="27" xfId="6" applyFont="1" applyFill="1" applyBorder="1" applyAlignment="1">
      <alignment horizontal="center" vertical="center" wrapText="1"/>
    </xf>
    <xf numFmtId="39" fontId="3" fillId="7" borderId="27" xfId="6" applyNumberFormat="1" applyFont="1" applyFill="1" applyBorder="1" applyAlignment="1">
      <alignment horizontal="center" vertical="center" wrapText="1"/>
    </xf>
    <xf numFmtId="165" fontId="4" fillId="0" borderId="31" xfId="4" applyNumberFormat="1" applyFont="1" applyFill="1" applyBorder="1" applyAlignment="1">
      <alignment horizontal="center" vertical="center" wrapText="1"/>
    </xf>
    <xf numFmtId="4" fontId="4" fillId="0" borderId="27" xfId="7" applyNumberFormat="1" applyFont="1" applyFill="1" applyBorder="1" applyAlignment="1">
      <alignment horizontal="center" vertical="center" wrapText="1"/>
    </xf>
    <xf numFmtId="4" fontId="4" fillId="0" borderId="31" xfId="4" applyNumberFormat="1" applyFont="1" applyFill="1" applyBorder="1" applyAlignment="1">
      <alignment horizontal="center" vertical="center" wrapText="1"/>
    </xf>
    <xf numFmtId="165" fontId="3" fillId="2" borderId="31" xfId="0" applyNumberFormat="1" applyFont="1" applyFill="1" applyBorder="1" applyAlignment="1">
      <alignment vertical="center" wrapText="1"/>
    </xf>
    <xf numFmtId="165" fontId="3" fillId="0" borderId="0" xfId="0" applyNumberFormat="1" applyFont="1"/>
    <xf numFmtId="0" fontId="3" fillId="2" borderId="27" xfId="0" applyNumberFormat="1" applyFont="1" applyFill="1" applyBorder="1" applyAlignment="1">
      <alignment vertical="center" wrapText="1"/>
    </xf>
    <xf numFmtId="1" fontId="3" fillId="7" borderId="27" xfId="0" applyNumberFormat="1" applyFont="1" applyFill="1" applyBorder="1" applyAlignment="1">
      <alignment horizontal="center" vertical="center" wrapText="1"/>
    </xf>
    <xf numFmtId="0" fontId="11" fillId="7" borderId="27" xfId="4" applyFont="1" applyFill="1" applyBorder="1" applyAlignment="1">
      <alignment horizontal="center" vertical="center" wrapText="1"/>
    </xf>
    <xf numFmtId="0" fontId="10" fillId="7" borderId="27" xfId="4" applyFont="1" applyFill="1" applyBorder="1" applyAlignment="1">
      <alignment vertical="center" wrapText="1"/>
    </xf>
    <xf numFmtId="9" fontId="3" fillId="7" borderId="27" xfId="7" applyNumberFormat="1" applyFont="1" applyFill="1" applyBorder="1" applyAlignment="1">
      <alignment horizontal="center" vertical="center" wrapText="1"/>
    </xf>
    <xf numFmtId="166" fontId="3" fillId="7" borderId="27" xfId="0" applyNumberFormat="1" applyFont="1" applyFill="1" applyBorder="1" applyAlignment="1">
      <alignment horizontal="center" vertical="center" wrapText="1"/>
    </xf>
    <xf numFmtId="165" fontId="3" fillId="7" borderId="27" xfId="0" applyNumberFormat="1" applyFont="1" applyFill="1" applyBorder="1" applyAlignment="1">
      <alignment horizontal="center" vertical="center" wrapText="1"/>
    </xf>
    <xf numFmtId="1" fontId="3" fillId="7" borderId="27" xfId="3" applyNumberFormat="1" applyFont="1" applyFill="1" applyBorder="1" applyAlignment="1">
      <alignment horizontal="center" vertical="center" wrapText="1"/>
    </xf>
    <xf numFmtId="0" fontId="3" fillId="7" borderId="27" xfId="3" applyNumberFormat="1" applyFont="1" applyFill="1" applyBorder="1" applyAlignment="1">
      <alignment horizontal="center" vertical="center" wrapText="1"/>
    </xf>
    <xf numFmtId="0" fontId="3" fillId="2" borderId="0" xfId="0" applyNumberFormat="1" applyFont="1" applyFill="1" applyBorder="1" applyAlignment="1">
      <alignment horizontal="center" vertical="center" wrapText="1"/>
    </xf>
    <xf numFmtId="165" fontId="3" fillId="2" borderId="0" xfId="0" applyNumberFormat="1" applyFont="1" applyFill="1" applyBorder="1" applyAlignment="1">
      <alignment horizontal="center" vertical="center" wrapText="1"/>
    </xf>
    <xf numFmtId="165" fontId="4" fillId="2" borderId="0" xfId="0" applyNumberFormat="1" applyFont="1" applyFill="1" applyBorder="1" applyAlignment="1">
      <alignment horizontal="center" vertical="center" wrapText="1"/>
    </xf>
    <xf numFmtId="4" fontId="4" fillId="6" borderId="16" xfId="0" applyNumberFormat="1" applyFont="1" applyFill="1" applyBorder="1" applyAlignment="1">
      <alignment horizontal="center" vertical="center" wrapText="1"/>
    </xf>
    <xf numFmtId="0" fontId="14" fillId="2" borderId="27" xfId="0" applyNumberFormat="1" applyFont="1" applyFill="1" applyBorder="1" applyAlignment="1" applyProtection="1">
      <alignment horizontal="center" vertical="center" wrapText="1"/>
      <protection locked="0"/>
    </xf>
    <xf numFmtId="4" fontId="3" fillId="2" borderId="27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27" xfId="0" applyNumberFormat="1" applyFont="1" applyFill="1" applyBorder="1" applyAlignment="1" applyProtection="1">
      <alignment horizontal="left" vertical="center" wrapText="1"/>
      <protection locked="0"/>
    </xf>
    <xf numFmtId="169" fontId="3" fillId="0" borderId="27" xfId="0" applyNumberFormat="1" applyFont="1" applyFill="1" applyBorder="1" applyAlignment="1" applyProtection="1">
      <alignment horizontal="center" vertical="center" wrapText="1"/>
      <protection locked="0"/>
    </xf>
    <xf numFmtId="0" fontId="21" fillId="7" borderId="27" xfId="0" applyFont="1" applyFill="1" applyBorder="1" applyAlignment="1">
      <alignment horizontal="left" vertical="center" wrapText="1"/>
    </xf>
    <xf numFmtId="0" fontId="10" fillId="2" borderId="0" xfId="4" applyFont="1" applyFill="1" applyBorder="1" applyAlignment="1">
      <alignment vertical="center" wrapText="1"/>
    </xf>
    <xf numFmtId="166" fontId="3" fillId="7" borderId="27" xfId="3" applyNumberFormat="1" applyFont="1" applyFill="1" applyBorder="1" applyAlignment="1">
      <alignment horizontal="center" vertical="center" wrapText="1"/>
    </xf>
    <xf numFmtId="167" fontId="3" fillId="7" borderId="27" xfId="4" applyNumberFormat="1" applyFont="1" applyFill="1" applyBorder="1" applyAlignment="1">
      <alignment horizontal="center" vertical="center" wrapText="1"/>
    </xf>
    <xf numFmtId="0" fontId="17" fillId="0" borderId="27" xfId="0" applyNumberFormat="1" applyFont="1" applyFill="1" applyBorder="1" applyAlignment="1">
      <alignment horizontal="center" vertical="center" wrapText="1"/>
    </xf>
    <xf numFmtId="165" fontId="18" fillId="0" borderId="27" xfId="0" applyNumberFormat="1" applyFont="1" applyFill="1" applyBorder="1" applyAlignment="1" applyProtection="1">
      <alignment horizontal="center" vertical="center" wrapText="1"/>
      <protection locked="0"/>
    </xf>
    <xf numFmtId="165" fontId="4" fillId="5" borderId="27" xfId="0" applyNumberFormat="1" applyFont="1" applyFill="1" applyBorder="1" applyAlignment="1">
      <alignment horizontal="center" vertical="center" wrapText="1"/>
    </xf>
    <xf numFmtId="0" fontId="7" fillId="7" borderId="27" xfId="0" applyFont="1" applyFill="1" applyBorder="1" applyAlignment="1">
      <alignment vertical="center" wrapText="1"/>
    </xf>
    <xf numFmtId="9" fontId="7" fillId="7" borderId="27" xfId="4" applyNumberFormat="1" applyFont="1" applyFill="1" applyBorder="1" applyAlignment="1">
      <alignment horizontal="center" vertical="center" wrapText="1"/>
    </xf>
    <xf numFmtId="0" fontId="24" fillId="7" borderId="27" xfId="4" applyFont="1" applyFill="1" applyBorder="1" applyAlignment="1">
      <alignment horizontal="center" vertical="center" wrapText="1"/>
    </xf>
    <xf numFmtId="0" fontId="22" fillId="7" borderId="27" xfId="4" applyFont="1" applyFill="1" applyBorder="1" applyAlignment="1">
      <alignment vertical="center" wrapText="1"/>
    </xf>
    <xf numFmtId="0" fontId="22" fillId="2" borderId="0" xfId="4" applyFont="1" applyFill="1" applyBorder="1" applyAlignment="1">
      <alignment vertical="center" wrapText="1"/>
    </xf>
    <xf numFmtId="9" fontId="3" fillId="7" borderId="27" xfId="0" applyNumberFormat="1" applyFont="1" applyFill="1" applyBorder="1" applyAlignment="1">
      <alignment horizontal="center" vertical="center"/>
    </xf>
    <xf numFmtId="0" fontId="3" fillId="7" borderId="27" xfId="0" applyFont="1" applyFill="1" applyBorder="1" applyAlignment="1">
      <alignment horizontal="center" vertical="center"/>
    </xf>
    <xf numFmtId="0" fontId="3" fillId="7" borderId="27" xfId="0" applyNumberFormat="1" applyFont="1" applyFill="1" applyBorder="1" applyAlignment="1">
      <alignment horizontal="center" vertical="center"/>
    </xf>
    <xf numFmtId="165" fontId="3" fillId="7" borderId="27" xfId="1" applyNumberFormat="1" applyFont="1" applyFill="1" applyBorder="1" applyAlignment="1">
      <alignment horizontal="center" vertical="center" wrapText="1"/>
    </xf>
    <xf numFmtId="4" fontId="3" fillId="7" borderId="27" xfId="1" applyNumberFormat="1" applyFont="1" applyFill="1" applyBorder="1" applyAlignment="1">
      <alignment horizontal="center" vertical="center" wrapText="1"/>
    </xf>
    <xf numFmtId="9" fontId="4" fillId="3" borderId="27" xfId="4" applyNumberFormat="1" applyFont="1" applyFill="1" applyBorder="1" applyAlignment="1">
      <alignment horizontal="center" vertical="center" wrapText="1"/>
    </xf>
    <xf numFmtId="9" fontId="4" fillId="3" borderId="27" xfId="3" applyFont="1" applyFill="1" applyBorder="1" applyAlignment="1">
      <alignment horizontal="center" vertical="center" wrapText="1"/>
    </xf>
    <xf numFmtId="2" fontId="3" fillId="7" borderId="27" xfId="3" applyNumberFormat="1" applyFont="1" applyFill="1" applyBorder="1" applyAlignment="1">
      <alignment horizontal="center" vertical="center" wrapText="1"/>
    </xf>
    <xf numFmtId="2" fontId="3" fillId="7" borderId="27" xfId="6" applyNumberFormat="1" applyFont="1" applyFill="1" applyBorder="1" applyAlignment="1">
      <alignment horizontal="center" vertical="center" wrapText="1"/>
    </xf>
    <xf numFmtId="10" fontId="3" fillId="7" borderId="27" xfId="4" applyNumberFormat="1" applyFont="1" applyFill="1" applyBorder="1" applyAlignment="1">
      <alignment vertical="center" wrapText="1"/>
    </xf>
    <xf numFmtId="10" fontId="3" fillId="7" borderId="27" xfId="4" applyNumberFormat="1" applyFont="1" applyFill="1" applyBorder="1" applyAlignment="1">
      <alignment horizontal="justify" vertical="center" wrapText="1"/>
    </xf>
    <xf numFmtId="10" fontId="6" fillId="7" borderId="27" xfId="4" applyNumberFormat="1" applyFont="1" applyFill="1" applyBorder="1" applyAlignment="1">
      <alignment horizontal="justify" vertical="center" wrapText="1"/>
    </xf>
    <xf numFmtId="0" fontId="3" fillId="7" borderId="27" xfId="4" applyFont="1" applyFill="1" applyBorder="1" applyAlignment="1">
      <alignment horizontal="center" vertical="center" wrapText="1"/>
    </xf>
    <xf numFmtId="9" fontId="7" fillId="7" borderId="27" xfId="0" applyNumberFormat="1" applyFont="1" applyFill="1" applyBorder="1" applyAlignment="1">
      <alignment horizontal="center" vertical="center" wrapText="1"/>
    </xf>
    <xf numFmtId="4" fontId="3" fillId="7" borderId="27" xfId="6" applyNumberFormat="1" applyFont="1" applyFill="1" applyBorder="1" applyAlignment="1">
      <alignment horizontal="center" vertical="center" wrapText="1"/>
    </xf>
    <xf numFmtId="0" fontId="3" fillId="7" borderId="27" xfId="4" applyFont="1" applyFill="1" applyBorder="1" applyAlignment="1">
      <alignment horizontal="center" vertical="center" wrapText="1"/>
    </xf>
    <xf numFmtId="0" fontId="3" fillId="2" borderId="0" xfId="4" applyFont="1" applyFill="1" applyBorder="1" applyAlignment="1">
      <alignment horizontal="center" vertical="center" wrapText="1"/>
    </xf>
    <xf numFmtId="0" fontId="6" fillId="7" borderId="27" xfId="4" applyFont="1" applyFill="1" applyBorder="1" applyAlignment="1">
      <alignment horizontal="center" vertical="center" wrapText="1"/>
    </xf>
    <xf numFmtId="0" fontId="10" fillId="7" borderId="27" xfId="0" applyFont="1" applyFill="1" applyBorder="1" applyAlignment="1">
      <alignment vertical="center" wrapText="1"/>
    </xf>
    <xf numFmtId="0" fontId="6" fillId="7" borderId="27" xfId="4" applyFont="1" applyFill="1" applyBorder="1" applyAlignment="1">
      <alignment vertical="center" wrapText="1"/>
    </xf>
    <xf numFmtId="0" fontId="3" fillId="7" borderId="27" xfId="4" applyFont="1" applyFill="1" applyBorder="1" applyAlignment="1">
      <alignment horizontal="center" vertical="center" wrapText="1"/>
    </xf>
    <xf numFmtId="165" fontId="4" fillId="0" borderId="27" xfId="0" applyNumberFormat="1" applyFont="1" applyFill="1" applyBorder="1" applyAlignment="1">
      <alignment horizontal="center" vertical="center" wrapText="1"/>
    </xf>
    <xf numFmtId="165" fontId="4" fillId="6" borderId="27" xfId="0" applyNumberFormat="1" applyFont="1" applyFill="1" applyBorder="1" applyAlignment="1">
      <alignment horizontal="center" vertical="center" wrapText="1"/>
    </xf>
    <xf numFmtId="165" fontId="4" fillId="6" borderId="16" xfId="0" applyNumberFormat="1" applyFont="1" applyFill="1" applyBorder="1" applyAlignment="1">
      <alignment horizontal="center" vertical="center" wrapText="1"/>
    </xf>
    <xf numFmtId="0" fontId="4" fillId="0" borderId="27" xfId="0" applyNumberFormat="1" applyFont="1" applyFill="1" applyBorder="1" applyAlignment="1">
      <alignment horizontal="center" vertical="center" wrapText="1"/>
    </xf>
    <xf numFmtId="4" fontId="4" fillId="6" borderId="27" xfId="0" applyNumberFormat="1" applyFont="1" applyFill="1" applyBorder="1" applyAlignment="1">
      <alignment horizontal="center" vertical="center" wrapText="1"/>
    </xf>
    <xf numFmtId="0" fontId="4" fillId="0" borderId="37" xfId="0" applyNumberFormat="1" applyFont="1" applyBorder="1" applyAlignment="1">
      <alignment horizontal="center" vertical="center" wrapText="1"/>
    </xf>
    <xf numFmtId="0" fontId="4" fillId="0" borderId="13" xfId="0" applyNumberFormat="1" applyFont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3" fillId="2" borderId="20" xfId="4" applyFont="1" applyFill="1" applyBorder="1" applyAlignment="1">
      <alignment horizontal="center" vertical="center" wrapText="1"/>
    </xf>
    <xf numFmtId="0" fontId="3" fillId="7" borderId="27" xfId="4" applyFont="1" applyFill="1" applyBorder="1" applyAlignment="1">
      <alignment horizontal="justify" vertical="center" wrapText="1"/>
    </xf>
    <xf numFmtId="0" fontId="4" fillId="2" borderId="25" xfId="4" applyFont="1" applyFill="1" applyBorder="1" applyAlignment="1">
      <alignment horizontal="justify" vertical="center" wrapText="1"/>
    </xf>
    <xf numFmtId="9" fontId="3" fillId="2" borderId="0" xfId="4" applyNumberFormat="1" applyFont="1" applyFill="1" applyBorder="1" applyAlignment="1">
      <alignment horizontal="justify" vertical="center" wrapText="1"/>
    </xf>
    <xf numFmtId="0" fontId="3" fillId="7" borderId="27" xfId="0" applyFont="1" applyFill="1" applyBorder="1" applyAlignment="1">
      <alignment horizontal="justify" vertical="center" wrapText="1"/>
    </xf>
    <xf numFmtId="2" fontId="3" fillId="7" borderId="27" xfId="4" applyNumberFormat="1" applyFont="1" applyFill="1" applyBorder="1" applyAlignment="1">
      <alignment horizontal="justify" vertical="center" wrapText="1"/>
    </xf>
    <xf numFmtId="0" fontId="21" fillId="7" borderId="27" xfId="0" applyFont="1" applyFill="1" applyBorder="1" applyAlignment="1">
      <alignment horizontal="justify" vertical="center" wrapText="1"/>
    </xf>
    <xf numFmtId="0" fontId="7" fillId="7" borderId="27" xfId="0" applyFont="1" applyFill="1" applyBorder="1" applyAlignment="1">
      <alignment horizontal="justify" vertical="center" wrapText="1"/>
    </xf>
    <xf numFmtId="0" fontId="21" fillId="7" borderId="27" xfId="0" applyFont="1" applyFill="1" applyBorder="1" applyAlignment="1">
      <alignment horizontal="center" vertical="center" wrapText="1"/>
    </xf>
    <xf numFmtId="41" fontId="21" fillId="7" borderId="27" xfId="2" applyFont="1" applyFill="1" applyBorder="1" applyAlignment="1">
      <alignment horizontal="center" vertical="center" wrapText="1"/>
    </xf>
    <xf numFmtId="9" fontId="21" fillId="7" borderId="27" xfId="3" applyFont="1" applyFill="1" applyBorder="1" applyAlignment="1">
      <alignment horizontal="center" vertical="center" wrapText="1"/>
    </xf>
    <xf numFmtId="0" fontId="3" fillId="7" borderId="27" xfId="4" applyFont="1" applyFill="1" applyBorder="1" applyAlignment="1">
      <alignment horizontal="justify" vertical="center" wrapText="1"/>
    </xf>
    <xf numFmtId="0" fontId="3" fillId="2" borderId="0" xfId="4" applyFont="1" applyFill="1" applyBorder="1" applyAlignment="1">
      <alignment horizontal="center" vertical="center" wrapText="1"/>
    </xf>
    <xf numFmtId="0" fontId="4" fillId="0" borderId="27" xfId="0" applyNumberFormat="1" applyFont="1" applyFill="1" applyBorder="1" applyAlignment="1">
      <alignment horizontal="center" vertical="center" wrapText="1"/>
    </xf>
    <xf numFmtId="165" fontId="4" fillId="0" borderId="27" xfId="0" applyNumberFormat="1" applyFont="1" applyFill="1" applyBorder="1" applyAlignment="1">
      <alignment horizontal="center" vertical="center" wrapText="1"/>
    </xf>
    <xf numFmtId="0" fontId="6" fillId="7" borderId="27" xfId="4" applyFont="1" applyFill="1" applyBorder="1" applyAlignment="1">
      <alignment horizontal="justify" vertical="center" wrapText="1"/>
    </xf>
    <xf numFmtId="0" fontId="6" fillId="4" borderId="27" xfId="4" applyFont="1" applyFill="1" applyBorder="1" applyAlignment="1">
      <alignment horizontal="justify" vertical="center" wrapText="1"/>
    </xf>
    <xf numFmtId="0" fontId="3" fillId="2" borderId="0" xfId="0" applyFont="1" applyFill="1" applyBorder="1"/>
    <xf numFmtId="0" fontId="3" fillId="0" borderId="0" xfId="0" applyFont="1" applyAlignment="1">
      <alignment horizontal="center"/>
    </xf>
    <xf numFmtId="165" fontId="3" fillId="0" borderId="0" xfId="0" applyNumberFormat="1" applyFont="1" applyAlignment="1">
      <alignment horizontal="center" vertical="center"/>
    </xf>
    <xf numFmtId="0" fontId="4" fillId="0" borderId="0" xfId="0" applyFont="1"/>
    <xf numFmtId="0" fontId="27" fillId="0" borderId="27" xfId="0" applyFont="1" applyFill="1" applyBorder="1" applyAlignment="1" applyProtection="1">
      <alignment horizontal="center" vertical="center"/>
      <protection locked="0"/>
    </xf>
    <xf numFmtId="0" fontId="14" fillId="0" borderId="27" xfId="0" applyFont="1" applyFill="1" applyBorder="1" applyAlignment="1" applyProtection="1">
      <alignment vertical="center" wrapText="1"/>
      <protection locked="0"/>
    </xf>
    <xf numFmtId="0" fontId="14" fillId="0" borderId="27" xfId="0" applyFont="1" applyFill="1" applyBorder="1" applyAlignment="1" applyProtection="1">
      <alignment wrapText="1"/>
      <protection locked="0"/>
    </xf>
    <xf numFmtId="0" fontId="3" fillId="0" borderId="27" xfId="0" applyFont="1" applyFill="1" applyBorder="1" applyAlignment="1" applyProtection="1">
      <alignment horizontal="center" vertical="center" wrapText="1"/>
      <protection locked="0"/>
    </xf>
    <xf numFmtId="0" fontId="3" fillId="2" borderId="27" xfId="0" applyFont="1" applyFill="1" applyBorder="1" applyAlignment="1">
      <alignment horizontal="left" vertical="center" wrapText="1"/>
    </xf>
    <xf numFmtId="165" fontId="3" fillId="0" borderId="27" xfId="0" applyNumberFormat="1" applyFont="1" applyFill="1" applyBorder="1" applyAlignment="1">
      <alignment horizontal="center" vertical="center"/>
    </xf>
    <xf numFmtId="4" fontId="3" fillId="0" borderId="0" xfId="0" applyNumberFormat="1" applyFont="1" applyAlignment="1">
      <alignment horizontal="center" vertical="center"/>
    </xf>
    <xf numFmtId="0" fontId="3" fillId="0" borderId="27" xfId="0" applyFont="1" applyFill="1" applyBorder="1" applyAlignment="1" applyProtection="1">
      <alignment vertical="center" wrapText="1"/>
      <protection locked="0"/>
    </xf>
    <xf numFmtId="0" fontId="27" fillId="0" borderId="0" xfId="0" applyFont="1" applyAlignment="1">
      <alignment horizontal="center"/>
    </xf>
    <xf numFmtId="0" fontId="3" fillId="0" borderId="0" xfId="0" applyFont="1" applyFill="1"/>
    <xf numFmtId="165" fontId="3" fillId="0" borderId="27" xfId="0" applyNumberFormat="1" applyFont="1" applyFill="1" applyBorder="1" applyAlignment="1">
      <alignment vertical="center" wrapText="1"/>
    </xf>
    <xf numFmtId="0" fontId="3" fillId="0" borderId="27" xfId="0" applyFont="1" applyFill="1" applyBorder="1" applyAlignment="1">
      <alignment vertical="center" wrapText="1"/>
    </xf>
    <xf numFmtId="0" fontId="3" fillId="7" borderId="27" xfId="4" applyFont="1" applyFill="1" applyBorder="1" applyAlignment="1">
      <alignment horizontal="center" vertical="center" wrapText="1"/>
    </xf>
    <xf numFmtId="0" fontId="3" fillId="7" borderId="27" xfId="4" applyFont="1" applyFill="1" applyBorder="1" applyAlignment="1">
      <alignment horizontal="justify" vertical="center" wrapText="1"/>
    </xf>
    <xf numFmtId="0" fontId="4" fillId="3" borderId="27" xfId="4" applyFont="1" applyFill="1" applyBorder="1" applyAlignment="1">
      <alignment horizontal="center" vertical="center" wrapText="1"/>
    </xf>
    <xf numFmtId="0" fontId="4" fillId="8" borderId="16" xfId="4" applyFont="1" applyFill="1" applyBorder="1" applyAlignment="1">
      <alignment horizontal="center" vertical="center" wrapText="1"/>
    </xf>
    <xf numFmtId="0" fontId="4" fillId="8" borderId="40" xfId="4" applyFont="1" applyFill="1" applyBorder="1" applyAlignment="1">
      <alignment horizontal="center" vertical="center" wrapText="1"/>
    </xf>
    <xf numFmtId="0" fontId="4" fillId="8" borderId="41" xfId="4" applyFont="1" applyFill="1" applyBorder="1" applyAlignment="1">
      <alignment horizontal="center" vertical="center" wrapText="1"/>
    </xf>
    <xf numFmtId="0" fontId="4" fillId="2" borderId="24" xfId="4" applyFont="1" applyFill="1" applyBorder="1" applyAlignment="1">
      <alignment horizontal="left" vertical="center" wrapText="1"/>
    </xf>
    <xf numFmtId="0" fontId="4" fillId="2" borderId="25" xfId="4" applyFont="1" applyFill="1" applyBorder="1" applyAlignment="1">
      <alignment horizontal="left" vertical="center" wrapText="1"/>
    </xf>
    <xf numFmtId="0" fontId="3" fillId="2" borderId="24" xfId="4" applyFont="1" applyFill="1" applyBorder="1" applyAlignment="1">
      <alignment horizontal="left" vertical="center" wrapText="1"/>
    </xf>
    <xf numFmtId="0" fontId="3" fillId="2" borderId="25" xfId="4" applyFont="1" applyFill="1" applyBorder="1" applyAlignment="1">
      <alignment horizontal="left" vertical="center" wrapText="1"/>
    </xf>
    <xf numFmtId="0" fontId="3" fillId="2" borderId="26" xfId="4" applyFont="1" applyFill="1" applyBorder="1" applyAlignment="1">
      <alignment horizontal="left" vertical="center" wrapText="1"/>
    </xf>
    <xf numFmtId="0" fontId="4" fillId="2" borderId="15" xfId="4" applyFont="1" applyFill="1" applyBorder="1" applyAlignment="1">
      <alignment horizontal="center" vertical="center" wrapText="1"/>
    </xf>
    <xf numFmtId="0" fontId="4" fillId="2" borderId="22" xfId="4" applyFont="1" applyFill="1" applyBorder="1" applyAlignment="1">
      <alignment horizontal="center" vertical="center" wrapText="1"/>
    </xf>
    <xf numFmtId="0" fontId="4" fillId="2" borderId="17" xfId="4" applyFont="1" applyFill="1" applyBorder="1" applyAlignment="1">
      <alignment horizontal="center" vertical="center" wrapText="1"/>
    </xf>
    <xf numFmtId="0" fontId="4" fillId="2" borderId="23" xfId="4" applyFont="1" applyFill="1" applyBorder="1" applyAlignment="1">
      <alignment horizontal="center" vertical="center" wrapText="1"/>
    </xf>
    <xf numFmtId="0" fontId="4" fillId="2" borderId="33" xfId="4" applyFont="1" applyFill="1" applyBorder="1" applyAlignment="1">
      <alignment horizontal="center" vertical="center" wrapText="1"/>
    </xf>
    <xf numFmtId="0" fontId="4" fillId="2" borderId="32" xfId="4" applyFont="1" applyFill="1" applyBorder="1" applyAlignment="1">
      <alignment horizontal="center" vertical="center" wrapText="1"/>
    </xf>
    <xf numFmtId="0" fontId="4" fillId="2" borderId="34" xfId="4" applyFont="1" applyFill="1" applyBorder="1" applyAlignment="1">
      <alignment horizontal="center" vertical="center" wrapText="1"/>
    </xf>
    <xf numFmtId="0" fontId="4" fillId="2" borderId="36" xfId="4" applyFont="1" applyFill="1" applyBorder="1" applyAlignment="1">
      <alignment horizontal="center" vertical="center" wrapText="1"/>
    </xf>
    <xf numFmtId="0" fontId="3" fillId="2" borderId="1" xfId="4" applyFont="1" applyFill="1" applyBorder="1" applyAlignment="1">
      <alignment horizontal="center" vertical="center" wrapText="1"/>
    </xf>
    <xf numFmtId="0" fontId="3" fillId="2" borderId="2" xfId="4" applyFont="1" applyFill="1" applyBorder="1" applyAlignment="1">
      <alignment horizontal="center" vertical="center" wrapText="1"/>
    </xf>
    <xf numFmtId="0" fontId="3" fillId="2" borderId="5" xfId="4" applyFont="1" applyFill="1" applyBorder="1" applyAlignment="1">
      <alignment horizontal="center" vertical="center" wrapText="1"/>
    </xf>
    <xf numFmtId="0" fontId="3" fillId="2" borderId="6" xfId="4" applyFont="1" applyFill="1" applyBorder="1" applyAlignment="1">
      <alignment horizontal="center" vertical="center" wrapText="1"/>
    </xf>
    <xf numFmtId="0" fontId="3" fillId="2" borderId="18" xfId="4" applyFont="1" applyFill="1" applyBorder="1" applyAlignment="1">
      <alignment horizontal="center" vertical="center" wrapText="1"/>
    </xf>
    <xf numFmtId="0" fontId="3" fillId="2" borderId="19" xfId="4" applyFont="1" applyFill="1" applyBorder="1" applyAlignment="1">
      <alignment horizontal="center" vertical="center" wrapText="1"/>
    </xf>
    <xf numFmtId="0" fontId="3" fillId="2" borderId="3" xfId="4" applyFont="1" applyFill="1" applyBorder="1" applyAlignment="1">
      <alignment horizontal="center" vertical="center" wrapText="1"/>
    </xf>
    <xf numFmtId="0" fontId="3" fillId="2" borderId="0" xfId="4" applyFont="1" applyFill="1" applyBorder="1" applyAlignment="1">
      <alignment horizontal="center" vertical="center" wrapText="1"/>
    </xf>
    <xf numFmtId="0" fontId="4" fillId="2" borderId="4" xfId="4" applyFont="1" applyFill="1" applyBorder="1" applyAlignment="1">
      <alignment horizontal="center" vertical="center" wrapText="1"/>
    </xf>
    <xf numFmtId="0" fontId="4" fillId="2" borderId="7" xfId="4" applyFont="1" applyFill="1" applyBorder="1" applyAlignment="1">
      <alignment horizontal="center" vertical="center" wrapText="1"/>
    </xf>
    <xf numFmtId="0" fontId="4" fillId="2" borderId="1" xfId="4" applyFont="1" applyFill="1" applyBorder="1" applyAlignment="1">
      <alignment horizontal="center" vertical="center" wrapText="1"/>
    </xf>
    <xf numFmtId="0" fontId="4" fillId="2" borderId="3" xfId="4" applyFont="1" applyFill="1" applyBorder="1" applyAlignment="1">
      <alignment horizontal="center" vertical="center" wrapText="1"/>
    </xf>
    <xf numFmtId="0" fontId="4" fillId="2" borderId="2" xfId="4" applyFont="1" applyFill="1" applyBorder="1" applyAlignment="1">
      <alignment horizontal="center" vertical="center" wrapText="1"/>
    </xf>
    <xf numFmtId="0" fontId="4" fillId="2" borderId="8" xfId="4" applyFont="1" applyFill="1" applyBorder="1" applyAlignment="1">
      <alignment horizontal="center" vertical="center" wrapText="1"/>
    </xf>
    <xf numFmtId="0" fontId="4" fillId="2" borderId="9" xfId="4" applyFont="1" applyFill="1" applyBorder="1" applyAlignment="1">
      <alignment horizontal="center" vertical="center" wrapText="1"/>
    </xf>
    <xf numFmtId="0" fontId="4" fillId="2" borderId="10" xfId="4" applyFont="1" applyFill="1" applyBorder="1" applyAlignment="1">
      <alignment horizontal="center" vertical="center" wrapText="1"/>
    </xf>
    <xf numFmtId="0" fontId="5" fillId="2" borderId="0" xfId="4" applyFont="1" applyFill="1" applyBorder="1" applyAlignment="1">
      <alignment horizontal="center" vertical="center" wrapText="1"/>
    </xf>
    <xf numFmtId="0" fontId="5" fillId="2" borderId="6" xfId="4" applyFont="1" applyFill="1" applyBorder="1" applyAlignment="1">
      <alignment horizontal="center" vertical="center" wrapText="1"/>
    </xf>
    <xf numFmtId="0" fontId="4" fillId="2" borderId="11" xfId="4" applyFont="1" applyFill="1" applyBorder="1" applyAlignment="1">
      <alignment horizontal="center" vertical="center" wrapText="1"/>
    </xf>
    <xf numFmtId="0" fontId="4" fillId="2" borderId="12" xfId="4" applyFont="1" applyFill="1" applyBorder="1" applyAlignment="1">
      <alignment horizontal="center" vertical="center" wrapText="1"/>
    </xf>
    <xf numFmtId="0" fontId="4" fillId="2" borderId="13" xfId="4" applyFont="1" applyFill="1" applyBorder="1" applyAlignment="1">
      <alignment horizontal="center" vertical="center" wrapText="1"/>
    </xf>
    <xf numFmtId="0" fontId="4" fillId="2" borderId="14" xfId="4" applyFont="1" applyFill="1" applyBorder="1" applyAlignment="1">
      <alignment horizontal="center" vertical="center" wrapText="1"/>
    </xf>
    <xf numFmtId="0" fontId="4" fillId="2" borderId="21" xfId="4" applyFont="1" applyFill="1" applyBorder="1" applyAlignment="1">
      <alignment horizontal="center" vertical="center" wrapText="1"/>
    </xf>
    <xf numFmtId="165" fontId="3" fillId="6" borderId="27" xfId="0" applyNumberFormat="1" applyFont="1" applyFill="1" applyBorder="1" applyAlignment="1">
      <alignment horizontal="center" vertical="center"/>
    </xf>
    <xf numFmtId="0" fontId="3" fillId="6" borderId="27" xfId="0" applyFont="1" applyFill="1" applyBorder="1" applyAlignment="1">
      <alignment horizontal="center" vertical="center"/>
    </xf>
    <xf numFmtId="4" fontId="4" fillId="2" borderId="27" xfId="0" applyNumberFormat="1" applyFont="1" applyFill="1" applyBorder="1" applyAlignment="1">
      <alignment horizontal="center" vertical="center" wrapText="1"/>
    </xf>
    <xf numFmtId="165" fontId="4" fillId="0" borderId="27" xfId="0" applyNumberFormat="1" applyFont="1" applyFill="1" applyBorder="1" applyAlignment="1">
      <alignment horizontal="center" vertical="center" wrapText="1"/>
    </xf>
    <xf numFmtId="165" fontId="4" fillId="6" borderId="27" xfId="0" applyNumberFormat="1" applyFont="1" applyFill="1" applyBorder="1" applyAlignment="1">
      <alignment horizontal="center" vertical="center" wrapText="1"/>
    </xf>
    <xf numFmtId="165" fontId="3" fillId="0" borderId="27" xfId="0" applyNumberFormat="1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4" fillId="6" borderId="27" xfId="0" applyNumberFormat="1" applyFont="1" applyFill="1" applyBorder="1" applyAlignment="1">
      <alignment horizontal="center" vertical="center" wrapText="1"/>
    </xf>
    <xf numFmtId="0" fontId="4" fillId="6" borderId="33" xfId="0" applyNumberFormat="1" applyFont="1" applyFill="1" applyBorder="1" applyAlignment="1">
      <alignment horizontal="center" vertical="center" wrapText="1"/>
    </xf>
    <xf numFmtId="0" fontId="4" fillId="6" borderId="13" xfId="0" applyNumberFormat="1" applyFont="1" applyFill="1" applyBorder="1" applyAlignment="1">
      <alignment horizontal="center" vertical="center" wrapText="1"/>
    </xf>
    <xf numFmtId="0" fontId="4" fillId="6" borderId="35" xfId="0" applyNumberFormat="1" applyFont="1" applyFill="1" applyBorder="1" applyAlignment="1">
      <alignment horizontal="center" vertical="center" wrapText="1"/>
    </xf>
    <xf numFmtId="0" fontId="4" fillId="6" borderId="9" xfId="0" applyNumberFormat="1" applyFont="1" applyFill="1" applyBorder="1" applyAlignment="1">
      <alignment horizontal="center" vertical="center" wrapText="1"/>
    </xf>
    <xf numFmtId="165" fontId="4" fillId="6" borderId="16" xfId="0" applyNumberFormat="1" applyFont="1" applyFill="1" applyBorder="1" applyAlignment="1">
      <alignment horizontal="center" vertical="center" wrapText="1"/>
    </xf>
    <xf numFmtId="0" fontId="4" fillId="0" borderId="9" xfId="0" applyNumberFormat="1" applyFont="1" applyFill="1" applyBorder="1" applyAlignment="1">
      <alignment horizontal="center" vertical="center" wrapText="1"/>
    </xf>
    <xf numFmtId="0" fontId="3" fillId="0" borderId="13" xfId="0" applyNumberFormat="1" applyFont="1" applyBorder="1" applyAlignment="1">
      <alignment horizontal="center" vertical="center" wrapText="1"/>
    </xf>
    <xf numFmtId="0" fontId="3" fillId="0" borderId="9" xfId="0" applyNumberFormat="1" applyFont="1" applyBorder="1" applyAlignment="1">
      <alignment horizontal="center" vertical="center" wrapText="1"/>
    </xf>
    <xf numFmtId="0" fontId="3" fillId="0" borderId="13" xfId="0" applyNumberFormat="1" applyFont="1" applyFill="1" applyBorder="1" applyAlignment="1">
      <alignment horizontal="center" vertical="center" wrapText="1"/>
    </xf>
    <xf numFmtId="0" fontId="3" fillId="0" borderId="9" xfId="0" applyNumberFormat="1" applyFont="1" applyFill="1" applyBorder="1" applyAlignment="1">
      <alignment horizontal="center" vertical="center" wrapText="1"/>
    </xf>
    <xf numFmtId="4" fontId="4" fillId="0" borderId="27" xfId="0" applyNumberFormat="1" applyFont="1" applyFill="1" applyBorder="1" applyAlignment="1">
      <alignment horizontal="center" vertical="center" wrapText="1"/>
    </xf>
    <xf numFmtId="0" fontId="4" fillId="0" borderId="27" xfId="0" applyNumberFormat="1" applyFont="1" applyFill="1" applyBorder="1" applyAlignment="1">
      <alignment horizontal="center" vertical="center" wrapText="1"/>
    </xf>
    <xf numFmtId="4" fontId="4" fillId="6" borderId="27" xfId="0" applyNumberFormat="1" applyFont="1" applyFill="1" applyBorder="1" applyAlignment="1">
      <alignment horizontal="center" vertical="center" wrapText="1"/>
    </xf>
    <xf numFmtId="0" fontId="4" fillId="0" borderId="37" xfId="0" applyNumberFormat="1" applyFont="1" applyBorder="1" applyAlignment="1">
      <alignment horizontal="center" vertical="center" wrapText="1"/>
    </xf>
    <xf numFmtId="0" fontId="4" fillId="0" borderId="13" xfId="0" applyNumberFormat="1" applyFont="1" applyBorder="1" applyAlignment="1">
      <alignment horizontal="center" vertical="center" wrapText="1"/>
    </xf>
    <xf numFmtId="0" fontId="4" fillId="6" borderId="32" xfId="0" applyNumberFormat="1" applyFont="1" applyFill="1" applyBorder="1" applyAlignment="1">
      <alignment horizontal="center" vertical="center" wrapText="1"/>
    </xf>
    <xf numFmtId="0" fontId="4" fillId="6" borderId="30" xfId="0" applyNumberFormat="1" applyFont="1" applyFill="1" applyBorder="1" applyAlignment="1">
      <alignment horizontal="center" vertical="center" wrapText="1"/>
    </xf>
    <xf numFmtId="0" fontId="4" fillId="6" borderId="0" xfId="0" applyNumberFormat="1" applyFont="1" applyFill="1" applyBorder="1" applyAlignment="1">
      <alignment horizontal="center" vertical="center" wrapText="1"/>
    </xf>
    <xf numFmtId="4" fontId="4" fillId="6" borderId="31" xfId="0" applyNumberFormat="1" applyFont="1" applyFill="1" applyBorder="1" applyAlignment="1">
      <alignment horizontal="center" vertical="center" wrapText="1"/>
    </xf>
    <xf numFmtId="0" fontId="4" fillId="0" borderId="37" xfId="0" applyNumberFormat="1" applyFont="1" applyFill="1" applyBorder="1" applyAlignment="1">
      <alignment horizontal="center" vertical="center" wrapText="1"/>
    </xf>
    <xf numFmtId="4" fontId="3" fillId="0" borderId="27" xfId="0" applyNumberFormat="1" applyFont="1" applyFill="1" applyBorder="1" applyAlignment="1">
      <alignment horizontal="center" vertical="center"/>
    </xf>
    <xf numFmtId="168" fontId="3" fillId="0" borderId="27" xfId="1" applyNumberFormat="1" applyFont="1" applyFill="1" applyBorder="1" applyAlignment="1">
      <alignment vertical="center" wrapText="1"/>
    </xf>
    <xf numFmtId="0" fontId="3" fillId="0" borderId="16" xfId="0" applyFont="1" applyFill="1" applyBorder="1" applyAlignment="1">
      <alignment horizontal="left" vertical="center" wrapText="1"/>
    </xf>
    <xf numFmtId="4" fontId="3" fillId="0" borderId="27" xfId="0" applyNumberFormat="1" applyFont="1" applyFill="1" applyBorder="1" applyAlignment="1">
      <alignment horizontal="left" vertical="center" wrapText="1" indent="1"/>
    </xf>
    <xf numFmtId="3" fontId="4" fillId="0" borderId="31" xfId="0" applyNumberFormat="1" applyFont="1" applyFill="1" applyBorder="1" applyAlignment="1">
      <alignment horizontal="center" vertical="center" wrapText="1"/>
    </xf>
    <xf numFmtId="168" fontId="3" fillId="0" borderId="27" xfId="1" applyNumberFormat="1" applyFont="1" applyFill="1" applyBorder="1" applyAlignment="1">
      <alignment horizontal="left" vertical="center" wrapText="1"/>
    </xf>
    <xf numFmtId="0" fontId="3" fillId="0" borderId="31" xfId="0" applyNumberFormat="1" applyFont="1" applyFill="1" applyBorder="1" applyAlignment="1">
      <alignment vertical="center" wrapText="1"/>
    </xf>
    <xf numFmtId="0" fontId="3" fillId="0" borderId="37" xfId="0" applyNumberFormat="1" applyFont="1" applyFill="1" applyBorder="1" applyAlignment="1">
      <alignment vertical="center" wrapText="1"/>
    </xf>
    <xf numFmtId="0" fontId="3" fillId="0" borderId="33" xfId="0" applyFont="1" applyFill="1" applyBorder="1" applyAlignment="1">
      <alignment horizontal="left" vertical="center" wrapText="1"/>
    </xf>
    <xf numFmtId="165" fontId="4" fillId="0" borderId="29" xfId="4" applyNumberFormat="1" applyFont="1" applyFill="1" applyBorder="1" applyAlignment="1">
      <alignment horizontal="center" vertical="center" wrapText="1"/>
    </xf>
    <xf numFmtId="0" fontId="14" fillId="0" borderId="27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27" xfId="0" applyNumberFormat="1" applyFont="1" applyFill="1" applyBorder="1" applyAlignment="1" applyProtection="1">
      <alignment horizontal="justify" vertical="center" wrapText="1"/>
      <protection locked="0"/>
    </xf>
    <xf numFmtId="0" fontId="3" fillId="0" borderId="0" xfId="0" applyFont="1" applyFill="1" applyBorder="1"/>
    <xf numFmtId="0" fontId="4" fillId="9" borderId="0" xfId="0" applyNumberFormat="1" applyFont="1" applyFill="1" applyBorder="1" applyAlignment="1">
      <alignment horizontal="center" vertical="center" wrapText="1"/>
    </xf>
    <xf numFmtId="165" fontId="4" fillId="9" borderId="27" xfId="0" applyNumberFormat="1" applyFont="1" applyFill="1" applyBorder="1" applyAlignment="1">
      <alignment horizontal="center" vertical="center" wrapText="1"/>
    </xf>
    <xf numFmtId="0" fontId="4" fillId="9" borderId="9" xfId="0" applyNumberFormat="1" applyFont="1" applyFill="1" applyBorder="1" applyAlignment="1">
      <alignment horizontal="center" vertical="center" wrapText="1"/>
    </xf>
    <xf numFmtId="4" fontId="4" fillId="9" borderId="27" xfId="0" applyNumberFormat="1" applyFont="1" applyFill="1" applyBorder="1" applyAlignment="1">
      <alignment horizontal="center" vertical="center" wrapText="1"/>
    </xf>
    <xf numFmtId="0" fontId="3" fillId="0" borderId="27" xfId="0" applyFont="1" applyFill="1" applyBorder="1" applyAlignment="1" applyProtection="1">
      <alignment horizontal="center" vertical="center"/>
      <protection locked="0"/>
    </xf>
    <xf numFmtId="0" fontId="3" fillId="0" borderId="27" xfId="0" applyNumberFormat="1" applyFont="1" applyFill="1" applyBorder="1" applyAlignment="1" applyProtection="1">
      <alignment horizontal="center" vertical="center" wrapText="1"/>
      <protection locked="0"/>
    </xf>
    <xf numFmtId="0" fontId="4" fillId="9" borderId="31" xfId="0" applyNumberFormat="1" applyFont="1" applyFill="1" applyBorder="1" applyAlignment="1">
      <alignment horizontal="center" vertical="center" wrapText="1"/>
    </xf>
    <xf numFmtId="0" fontId="4" fillId="9" borderId="37" xfId="0" applyNumberFormat="1" applyFont="1" applyFill="1" applyBorder="1" applyAlignment="1">
      <alignment horizontal="center" vertical="center" wrapText="1"/>
    </xf>
    <xf numFmtId="165" fontId="4" fillId="9" borderId="38" xfId="0" applyNumberFormat="1" applyFont="1" applyFill="1" applyBorder="1" applyAlignment="1">
      <alignment horizontal="center" vertical="center" wrapText="1"/>
    </xf>
    <xf numFmtId="4" fontId="4" fillId="9" borderId="38" xfId="0" applyNumberFormat="1" applyFont="1" applyFill="1" applyBorder="1" applyAlignment="1">
      <alignment horizontal="center" vertical="center" wrapText="1"/>
    </xf>
    <xf numFmtId="0" fontId="3" fillId="9" borderId="0" xfId="0" applyFont="1" applyFill="1"/>
    <xf numFmtId="0" fontId="3" fillId="9" borderId="0" xfId="0" applyFont="1" applyFill="1" applyAlignment="1">
      <alignment horizontal="center" vertical="center"/>
    </xf>
    <xf numFmtId="4" fontId="3" fillId="9" borderId="13" xfId="0" applyNumberFormat="1" applyFont="1" applyFill="1" applyBorder="1" applyAlignment="1">
      <alignment horizontal="center" vertical="center"/>
    </xf>
    <xf numFmtId="0" fontId="3" fillId="9" borderId="13" xfId="0" applyFont="1" applyFill="1" applyBorder="1" applyAlignment="1">
      <alignment horizontal="center" vertical="center"/>
    </xf>
    <xf numFmtId="0" fontId="4" fillId="9" borderId="27" xfId="0" applyNumberFormat="1" applyFont="1" applyFill="1" applyBorder="1" applyAlignment="1">
      <alignment horizontal="center" vertical="center" wrapText="1"/>
    </xf>
    <xf numFmtId="4" fontId="4" fillId="9" borderId="27" xfId="0" applyNumberFormat="1" applyFont="1" applyFill="1" applyBorder="1" applyAlignment="1">
      <alignment horizontal="center" vertical="center" wrapText="1"/>
    </xf>
    <xf numFmtId="0" fontId="7" fillId="0" borderId="27" xfId="0" applyFont="1" applyFill="1" applyBorder="1" applyAlignment="1">
      <alignment horizontal="left" vertical="center" wrapText="1"/>
    </xf>
    <xf numFmtId="0" fontId="4" fillId="9" borderId="0" xfId="0" applyFont="1" applyFill="1" applyAlignment="1">
      <alignment horizontal="center"/>
    </xf>
    <xf numFmtId="0" fontId="4" fillId="9" borderId="0" xfId="0" applyFont="1" applyFill="1"/>
    <xf numFmtId="0" fontId="4" fillId="9" borderId="0" xfId="0" applyFont="1" applyFill="1" applyAlignment="1">
      <alignment horizontal="center" vertical="center"/>
    </xf>
    <xf numFmtId="165" fontId="4" fillId="9" borderId="13" xfId="0" applyNumberFormat="1" applyFont="1" applyFill="1" applyBorder="1" applyAlignment="1">
      <alignment horizontal="center" vertical="center"/>
    </xf>
    <xf numFmtId="0" fontId="4" fillId="9" borderId="13" xfId="0" applyFont="1" applyFill="1" applyBorder="1" applyAlignment="1">
      <alignment horizontal="center" vertical="center"/>
    </xf>
    <xf numFmtId="0" fontId="3" fillId="2" borderId="9" xfId="0" applyNumberFormat="1" applyFont="1" applyFill="1" applyBorder="1" applyAlignment="1">
      <alignment vertical="center" wrapText="1"/>
    </xf>
    <xf numFmtId="41" fontId="3" fillId="7" borderId="27" xfId="2" applyFont="1" applyFill="1" applyBorder="1" applyAlignment="1">
      <alignment horizontal="center" vertical="center" wrapText="1"/>
    </xf>
    <xf numFmtId="10" fontId="7" fillId="7" borderId="27" xfId="5" applyFont="1" applyFill="1" applyBorder="1" applyAlignment="1">
      <alignment horizontal="justify" vertical="center" wrapText="1"/>
    </xf>
  </cellXfs>
  <cellStyles count="8">
    <cellStyle name="Millares" xfId="1" builtinId="3"/>
    <cellStyle name="Millares [0]" xfId="2" builtinId="6"/>
    <cellStyle name="Millares 2" xfId="6"/>
    <cellStyle name="Normal" xfId="0" builtinId="0"/>
    <cellStyle name="Normal 2" xfId="4"/>
    <cellStyle name="Normal_EVALUACION GESTION  CALDAS A 31-MAR-06" xfId="5"/>
    <cellStyle name="Porcentaje" xfId="3" builtinId="5"/>
    <cellStyle name="Porcentual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1445147</xdr:colOff>
      <xdr:row>1</xdr:row>
      <xdr:rowOff>141287</xdr:rowOff>
    </xdr:from>
    <xdr:to>
      <xdr:col>2</xdr:col>
      <xdr:colOff>934622</xdr:colOff>
      <xdr:row>6</xdr:row>
      <xdr:rowOff>5004</xdr:rowOff>
    </xdr:to>
    <xdr:pic>
      <xdr:nvPicPr>
        <xdr:cNvPr id="2" name="2 Imagen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30897" y="360362"/>
          <a:ext cx="992913" cy="91146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riana/Library/Containers/com.microsoft.Excel/Data/Documents/C:/Users/avarelam/Desktop/Planeaci&#243;n/PLANEACI&#211;N%202018/MIPG/PAA%20V.1.1/Plan%20de%20Acci&#243;n%202018%20V.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líticas Vs Dimensión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I259"/>
  <sheetViews>
    <sheetView tabSelected="1" topLeftCell="A10" zoomScale="70" zoomScaleNormal="70" workbookViewId="0">
      <pane xSplit="3" ySplit="8" topLeftCell="D18" activePane="bottomRight" state="frozen"/>
      <selection activeCell="A10" sqref="A10"/>
      <selection pane="topRight" activeCell="D10" sqref="D10"/>
      <selection pane="bottomLeft" activeCell="A18" sqref="A18"/>
      <selection pane="bottomRight" activeCell="F170" sqref="F170"/>
    </sheetView>
  </sheetViews>
  <sheetFormatPr baseColWidth="10" defaultColWidth="10.85546875" defaultRowHeight="16.5" x14ac:dyDescent="0.25"/>
  <cols>
    <col min="1" max="1" width="4.28515625" style="1" customWidth="1"/>
    <col min="2" max="2" width="22" style="6" customWidth="1"/>
    <col min="3" max="3" width="17.140625" style="6" customWidth="1"/>
    <col min="4" max="4" width="17.85546875" style="7" customWidth="1"/>
    <col min="5" max="5" width="20.42578125" style="6" customWidth="1"/>
    <col min="6" max="6" width="33" style="6" customWidth="1"/>
    <col min="7" max="7" width="17.42578125" style="7" customWidth="1"/>
    <col min="8" max="8" width="35.42578125" style="6" customWidth="1"/>
    <col min="9" max="9" width="26.42578125" style="7" customWidth="1"/>
    <col min="10" max="11" width="14.42578125" style="7" customWidth="1"/>
    <col min="12" max="12" width="14" style="7" customWidth="1"/>
    <col min="13" max="13" width="9.42578125" style="8" customWidth="1"/>
    <col min="14" max="14" width="15.42578125" style="7" customWidth="1"/>
    <col min="15" max="15" width="9.28515625" style="8" customWidth="1"/>
    <col min="16" max="16" width="13.140625" style="7" customWidth="1"/>
    <col min="17" max="17" width="8.7109375" style="19" customWidth="1"/>
    <col min="18" max="18" width="13" style="176" customWidth="1"/>
    <col min="19" max="19" width="8.7109375" style="19" customWidth="1"/>
    <col min="20" max="21" width="38.7109375" style="14" customWidth="1"/>
    <col min="22" max="22" width="21.140625" style="1" customWidth="1"/>
    <col min="23" max="23" width="21.42578125" style="22" customWidth="1"/>
    <col min="24" max="24" width="23.7109375" style="22" customWidth="1"/>
    <col min="25" max="25" width="16" style="1" customWidth="1"/>
    <col min="26" max="26" width="15.7109375" style="1" customWidth="1"/>
    <col min="27" max="27" width="20.7109375" style="1" customWidth="1"/>
    <col min="28" max="28" width="22.85546875" style="22" customWidth="1"/>
    <col min="29" max="29" width="25.42578125" style="1" customWidth="1"/>
    <col min="30" max="30" width="20.85546875" style="22" customWidth="1"/>
    <col min="31" max="31" width="33.42578125" style="22" customWidth="1"/>
    <col min="32" max="32" width="25.140625" style="22" customWidth="1"/>
    <col min="33" max="34" width="24.28515625" style="22" customWidth="1"/>
    <col min="35" max="35" width="30" style="1" customWidth="1"/>
    <col min="36" max="16384" width="10.85546875" style="1"/>
  </cols>
  <sheetData>
    <row r="1" spans="1:35" s="5" customFormat="1" ht="17.25" thickBot="1" x14ac:dyDescent="0.3">
      <c r="A1" s="1"/>
      <c r="B1" s="6"/>
      <c r="C1" s="6"/>
      <c r="D1" s="7"/>
      <c r="E1" s="6"/>
      <c r="F1" s="6"/>
      <c r="G1" s="7"/>
      <c r="H1" s="6"/>
      <c r="I1" s="7"/>
      <c r="J1" s="7"/>
      <c r="K1" s="7"/>
      <c r="L1" s="7"/>
      <c r="M1" s="8"/>
      <c r="N1" s="7"/>
      <c r="O1" s="8"/>
      <c r="P1" s="7"/>
      <c r="Q1" s="8"/>
      <c r="R1" s="7"/>
      <c r="S1" s="8"/>
      <c r="T1" s="6"/>
      <c r="U1" s="6"/>
      <c r="W1" s="9"/>
      <c r="X1" s="9"/>
      <c r="AB1" s="9"/>
      <c r="AD1" s="9"/>
      <c r="AE1" s="9"/>
      <c r="AF1" s="9"/>
      <c r="AG1" s="9"/>
      <c r="AH1" s="9"/>
    </row>
    <row r="2" spans="1:35" s="5" customFormat="1" x14ac:dyDescent="0.25">
      <c r="A2" s="1"/>
      <c r="B2" s="241"/>
      <c r="C2" s="242"/>
      <c r="D2" s="247"/>
      <c r="E2" s="247"/>
      <c r="F2" s="247"/>
      <c r="G2" s="247"/>
      <c r="H2" s="247"/>
      <c r="I2" s="247"/>
      <c r="J2" s="247"/>
      <c r="K2" s="247"/>
      <c r="L2" s="247"/>
      <c r="M2" s="247"/>
      <c r="N2" s="247"/>
      <c r="O2" s="247"/>
      <c r="P2" s="247"/>
      <c r="Q2" s="247"/>
      <c r="R2" s="247"/>
      <c r="S2" s="247"/>
      <c r="T2" s="247"/>
      <c r="U2" s="247"/>
      <c r="V2" s="247"/>
      <c r="W2" s="247"/>
      <c r="X2" s="247"/>
      <c r="Y2" s="247"/>
      <c r="Z2" s="247"/>
      <c r="AA2" s="247"/>
      <c r="AB2" s="247"/>
      <c r="AC2" s="247"/>
      <c r="AD2" s="242"/>
      <c r="AE2" s="249" t="s">
        <v>0</v>
      </c>
      <c r="AF2" s="251" t="s">
        <v>321</v>
      </c>
      <c r="AG2" s="252"/>
      <c r="AH2" s="252"/>
      <c r="AI2" s="253"/>
    </row>
    <row r="3" spans="1:35" s="5" customFormat="1" x14ac:dyDescent="0.25">
      <c r="A3" s="1"/>
      <c r="B3" s="243"/>
      <c r="C3" s="244"/>
      <c r="D3" s="248"/>
      <c r="E3" s="248"/>
      <c r="F3" s="248"/>
      <c r="G3" s="248"/>
      <c r="H3" s="248"/>
      <c r="I3" s="248"/>
      <c r="J3" s="248"/>
      <c r="K3" s="248"/>
      <c r="L3" s="248"/>
      <c r="M3" s="248"/>
      <c r="N3" s="248"/>
      <c r="O3" s="248"/>
      <c r="P3" s="248"/>
      <c r="Q3" s="248"/>
      <c r="R3" s="248"/>
      <c r="S3" s="248"/>
      <c r="T3" s="248"/>
      <c r="U3" s="248"/>
      <c r="V3" s="248"/>
      <c r="W3" s="248"/>
      <c r="X3" s="248"/>
      <c r="Y3" s="248"/>
      <c r="Z3" s="248"/>
      <c r="AA3" s="248"/>
      <c r="AB3" s="248"/>
      <c r="AC3" s="248"/>
      <c r="AD3" s="244"/>
      <c r="AE3" s="250"/>
      <c r="AF3" s="254"/>
      <c r="AG3" s="255"/>
      <c r="AH3" s="255"/>
      <c r="AI3" s="256"/>
    </row>
    <row r="4" spans="1:35" s="5" customFormat="1" ht="16.5" customHeight="1" x14ac:dyDescent="0.25">
      <c r="A4" s="1"/>
      <c r="B4" s="243"/>
      <c r="C4" s="244"/>
      <c r="D4" s="257" t="s">
        <v>323</v>
      </c>
      <c r="E4" s="257"/>
      <c r="F4" s="257"/>
      <c r="G4" s="257"/>
      <c r="H4" s="257"/>
      <c r="I4" s="257"/>
      <c r="J4" s="257"/>
      <c r="K4" s="257"/>
      <c r="L4" s="257"/>
      <c r="M4" s="257"/>
      <c r="N4" s="257"/>
      <c r="O4" s="257"/>
      <c r="P4" s="257"/>
      <c r="Q4" s="257"/>
      <c r="R4" s="257"/>
      <c r="S4" s="257"/>
      <c r="T4" s="257"/>
      <c r="U4" s="257"/>
      <c r="V4" s="257"/>
      <c r="W4" s="257"/>
      <c r="X4" s="257"/>
      <c r="Y4" s="257"/>
      <c r="Z4" s="257"/>
      <c r="AA4" s="257"/>
      <c r="AB4" s="257"/>
      <c r="AC4" s="257"/>
      <c r="AD4" s="258"/>
      <c r="AE4" s="259" t="s">
        <v>1</v>
      </c>
      <c r="AF4" s="260">
        <v>2</v>
      </c>
      <c r="AG4" s="261"/>
      <c r="AH4" s="261"/>
      <c r="AI4" s="262"/>
    </row>
    <row r="5" spans="1:35" s="5" customFormat="1" ht="16.5" customHeight="1" x14ac:dyDescent="0.25">
      <c r="A5" s="1"/>
      <c r="B5" s="243"/>
      <c r="C5" s="244"/>
      <c r="D5" s="257" t="s">
        <v>322</v>
      </c>
      <c r="E5" s="257"/>
      <c r="F5" s="257"/>
      <c r="G5" s="257"/>
      <c r="H5" s="257"/>
      <c r="I5" s="257"/>
      <c r="J5" s="257"/>
      <c r="K5" s="257"/>
      <c r="L5" s="257"/>
      <c r="M5" s="257"/>
      <c r="N5" s="257"/>
      <c r="O5" s="257"/>
      <c r="P5" s="257"/>
      <c r="Q5" s="257"/>
      <c r="R5" s="257"/>
      <c r="S5" s="257"/>
      <c r="T5" s="257"/>
      <c r="U5" s="257"/>
      <c r="V5" s="257"/>
      <c r="W5" s="257"/>
      <c r="X5" s="257"/>
      <c r="Y5" s="257"/>
      <c r="Z5" s="257"/>
      <c r="AA5" s="257"/>
      <c r="AB5" s="257"/>
      <c r="AC5" s="257"/>
      <c r="AD5" s="258"/>
      <c r="AE5" s="250"/>
      <c r="AF5" s="254"/>
      <c r="AG5" s="255"/>
      <c r="AH5" s="255"/>
      <c r="AI5" s="256"/>
    </row>
    <row r="6" spans="1:35" s="5" customFormat="1" ht="16.5" customHeight="1" x14ac:dyDescent="0.25">
      <c r="A6" s="1"/>
      <c r="B6" s="243"/>
      <c r="C6" s="244"/>
      <c r="D6" s="257" t="s">
        <v>2</v>
      </c>
      <c r="E6" s="257"/>
      <c r="F6" s="257"/>
      <c r="G6" s="257"/>
      <c r="H6" s="257"/>
      <c r="I6" s="257"/>
      <c r="J6" s="257"/>
      <c r="K6" s="257"/>
      <c r="L6" s="257"/>
      <c r="M6" s="257"/>
      <c r="N6" s="257"/>
      <c r="O6" s="257"/>
      <c r="P6" s="257"/>
      <c r="Q6" s="257"/>
      <c r="R6" s="257"/>
      <c r="S6" s="257"/>
      <c r="T6" s="257"/>
      <c r="U6" s="257"/>
      <c r="V6" s="257"/>
      <c r="W6" s="257"/>
      <c r="X6" s="257"/>
      <c r="Y6" s="257"/>
      <c r="Z6" s="257"/>
      <c r="AA6" s="257"/>
      <c r="AB6" s="257"/>
      <c r="AC6" s="257"/>
      <c r="AD6" s="258"/>
      <c r="AE6" s="259" t="s">
        <v>3</v>
      </c>
      <c r="AF6" s="233">
        <v>1</v>
      </c>
      <c r="AG6" s="237" t="s">
        <v>4</v>
      </c>
      <c r="AH6" s="238"/>
      <c r="AI6" s="235">
        <v>1</v>
      </c>
    </row>
    <row r="7" spans="1:35" s="5" customFormat="1" ht="17.25" thickBot="1" x14ac:dyDescent="0.3">
      <c r="A7" s="1"/>
      <c r="B7" s="245"/>
      <c r="C7" s="246"/>
      <c r="D7" s="10"/>
      <c r="E7" s="11"/>
      <c r="F7" s="11"/>
      <c r="G7" s="10"/>
      <c r="H7" s="11"/>
      <c r="I7" s="10"/>
      <c r="J7" s="10"/>
      <c r="K7" s="189"/>
      <c r="L7" s="189"/>
      <c r="M7" s="189"/>
      <c r="N7" s="189"/>
      <c r="O7" s="189"/>
      <c r="P7" s="189"/>
      <c r="Q7" s="189"/>
      <c r="R7" s="189"/>
      <c r="S7" s="189"/>
      <c r="T7" s="11"/>
      <c r="U7" s="11"/>
      <c r="V7" s="10"/>
      <c r="W7" s="10"/>
      <c r="X7" s="10"/>
      <c r="Y7" s="10"/>
      <c r="Z7" s="10"/>
      <c r="AA7" s="10"/>
      <c r="AB7" s="10"/>
      <c r="AC7" s="10"/>
      <c r="AD7" s="12"/>
      <c r="AE7" s="263"/>
      <c r="AF7" s="234"/>
      <c r="AG7" s="239"/>
      <c r="AH7" s="240"/>
      <c r="AI7" s="236"/>
    </row>
    <row r="8" spans="1:35" s="5" customFormat="1" ht="17.25" thickBot="1" x14ac:dyDescent="0.3">
      <c r="A8" s="1"/>
      <c r="B8" s="14"/>
      <c r="C8" s="14"/>
      <c r="D8" s="15"/>
      <c r="E8" s="14"/>
      <c r="F8" s="16"/>
      <c r="G8" s="17"/>
      <c r="H8" s="192"/>
      <c r="I8" s="17"/>
      <c r="J8" s="18"/>
      <c r="K8" s="17"/>
      <c r="L8" s="18"/>
      <c r="M8" s="19"/>
      <c r="N8" s="176"/>
      <c r="O8" s="19"/>
      <c r="P8" s="176"/>
      <c r="Q8" s="8"/>
      <c r="R8" s="7"/>
      <c r="S8" s="8"/>
      <c r="T8" s="6"/>
      <c r="U8" s="6"/>
      <c r="W8" s="9"/>
      <c r="X8" s="9"/>
      <c r="AB8" s="9"/>
      <c r="AD8" s="9"/>
      <c r="AE8" s="9"/>
      <c r="AF8" s="9"/>
      <c r="AG8" s="9"/>
      <c r="AH8" s="9"/>
    </row>
    <row r="9" spans="1:35" s="5" customFormat="1" ht="17.25" customHeight="1" thickBot="1" x14ac:dyDescent="0.3">
      <c r="A9" s="1"/>
      <c r="B9" s="228" t="s">
        <v>5</v>
      </c>
      <c r="C9" s="229"/>
      <c r="D9" s="229"/>
      <c r="E9" s="191"/>
      <c r="F9" s="20"/>
      <c r="G9" s="230" t="s">
        <v>6</v>
      </c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1"/>
      <c r="AD9" s="231"/>
      <c r="AE9" s="231"/>
      <c r="AF9" s="231"/>
      <c r="AG9" s="231"/>
      <c r="AH9" s="231"/>
      <c r="AI9" s="232"/>
    </row>
    <row r="10" spans="1:35" s="5" customFormat="1" ht="17.25" customHeight="1" thickBot="1" x14ac:dyDescent="0.3">
      <c r="A10" s="1"/>
      <c r="B10" s="228" t="s">
        <v>7</v>
      </c>
      <c r="C10" s="229"/>
      <c r="D10" s="229"/>
      <c r="E10" s="191"/>
      <c r="F10" s="20"/>
      <c r="G10" s="230" t="s">
        <v>8</v>
      </c>
      <c r="H10" s="231"/>
      <c r="I10" s="231"/>
      <c r="J10" s="231"/>
      <c r="K10" s="231"/>
      <c r="L10" s="231"/>
      <c r="M10" s="231"/>
      <c r="N10" s="231"/>
      <c r="O10" s="231"/>
      <c r="P10" s="231"/>
      <c r="Q10" s="231"/>
      <c r="R10" s="231"/>
      <c r="S10" s="231"/>
      <c r="T10" s="231"/>
      <c r="U10" s="231"/>
      <c r="V10" s="231"/>
      <c r="W10" s="231"/>
      <c r="X10" s="231"/>
      <c r="Y10" s="231"/>
      <c r="Z10" s="231"/>
      <c r="AA10" s="231"/>
      <c r="AB10" s="231"/>
      <c r="AC10" s="231"/>
      <c r="AD10" s="231"/>
      <c r="AE10" s="231"/>
      <c r="AF10" s="231"/>
      <c r="AG10" s="231"/>
      <c r="AH10" s="231"/>
      <c r="AI10" s="232"/>
    </row>
    <row r="11" spans="1:35" s="5" customFormat="1" ht="17.25" customHeight="1" thickBot="1" x14ac:dyDescent="0.3">
      <c r="A11" s="1"/>
      <c r="B11" s="228" t="s">
        <v>9</v>
      </c>
      <c r="C11" s="229"/>
      <c r="D11" s="229"/>
      <c r="E11" s="191"/>
      <c r="F11" s="20"/>
      <c r="G11" s="230" t="s">
        <v>10</v>
      </c>
      <c r="H11" s="231"/>
      <c r="I11" s="231"/>
      <c r="J11" s="231"/>
      <c r="K11" s="231"/>
      <c r="L11" s="231"/>
      <c r="M11" s="231"/>
      <c r="N11" s="231"/>
      <c r="O11" s="231"/>
      <c r="P11" s="231"/>
      <c r="Q11" s="231"/>
      <c r="R11" s="231"/>
      <c r="S11" s="231"/>
      <c r="T11" s="231"/>
      <c r="U11" s="231"/>
      <c r="V11" s="231"/>
      <c r="W11" s="231"/>
      <c r="X11" s="231"/>
      <c r="Y11" s="231"/>
      <c r="Z11" s="231"/>
      <c r="AA11" s="231"/>
      <c r="AB11" s="231"/>
      <c r="AC11" s="231"/>
      <c r="AD11" s="231"/>
      <c r="AE11" s="231"/>
      <c r="AF11" s="231"/>
      <c r="AG11" s="231"/>
      <c r="AH11" s="231"/>
      <c r="AI11" s="232"/>
    </row>
    <row r="12" spans="1:35" ht="18" customHeight="1" thickBot="1" x14ac:dyDescent="0.3">
      <c r="B12" s="228" t="s">
        <v>11</v>
      </c>
      <c r="C12" s="229"/>
      <c r="D12" s="229"/>
      <c r="E12" s="191"/>
      <c r="F12" s="20"/>
      <c r="G12" s="230">
        <v>2019</v>
      </c>
      <c r="H12" s="231"/>
      <c r="I12" s="231"/>
      <c r="J12" s="231"/>
      <c r="K12" s="231"/>
      <c r="L12" s="231"/>
      <c r="M12" s="231"/>
      <c r="N12" s="231"/>
      <c r="O12" s="231"/>
      <c r="P12" s="231"/>
      <c r="Q12" s="231"/>
      <c r="R12" s="231"/>
      <c r="S12" s="231"/>
      <c r="T12" s="231"/>
      <c r="U12" s="231"/>
      <c r="V12" s="231"/>
      <c r="W12" s="231"/>
      <c r="X12" s="231"/>
      <c r="Y12" s="231"/>
      <c r="Z12" s="231"/>
      <c r="AA12" s="231"/>
      <c r="AB12" s="231"/>
      <c r="AC12" s="231"/>
      <c r="AD12" s="231"/>
      <c r="AE12" s="231"/>
      <c r="AF12" s="231"/>
      <c r="AG12" s="231"/>
      <c r="AH12" s="231"/>
      <c r="AI12" s="232"/>
    </row>
    <row r="13" spans="1:35" x14ac:dyDescent="0.25">
      <c r="B13" s="21"/>
      <c r="C13" s="21"/>
      <c r="D13" s="22"/>
      <c r="E13" s="14"/>
      <c r="F13" s="14"/>
      <c r="G13" s="15"/>
      <c r="H13" s="14"/>
      <c r="I13" s="13"/>
      <c r="J13" s="13"/>
      <c r="K13" s="176"/>
      <c r="L13" s="176"/>
      <c r="M13" s="19"/>
      <c r="N13" s="176"/>
      <c r="O13" s="19"/>
      <c r="P13" s="176"/>
    </row>
    <row r="14" spans="1:35" x14ac:dyDescent="0.25">
      <c r="B14" s="224" t="s">
        <v>12</v>
      </c>
      <c r="C14" s="224"/>
      <c r="D14" s="224"/>
      <c r="E14" s="224"/>
      <c r="F14" s="224"/>
      <c r="G14" s="224" t="s">
        <v>13</v>
      </c>
      <c r="H14" s="224"/>
      <c r="I14" s="224"/>
      <c r="J14" s="224"/>
      <c r="K14" s="224"/>
      <c r="L14" s="224"/>
      <c r="M14" s="224"/>
      <c r="N14" s="224"/>
      <c r="O14" s="224"/>
      <c r="P14" s="224"/>
      <c r="Q14" s="224"/>
      <c r="R14" s="224"/>
      <c r="S14" s="224"/>
      <c r="T14" s="224"/>
      <c r="U14" s="225" t="s">
        <v>786</v>
      </c>
      <c r="V14" s="224" t="s">
        <v>14</v>
      </c>
      <c r="W14" s="224"/>
      <c r="X14" s="224"/>
      <c r="Y14" s="224"/>
      <c r="Z14" s="224"/>
      <c r="AA14" s="224"/>
      <c r="AB14" s="224"/>
      <c r="AC14" s="224"/>
      <c r="AD14" s="224"/>
      <c r="AE14" s="224"/>
      <c r="AF14" s="224"/>
      <c r="AG14" s="224"/>
      <c r="AH14" s="224"/>
      <c r="AI14" s="224"/>
    </row>
    <row r="15" spans="1:35" s="201" customFormat="1" ht="16.5" customHeight="1" x14ac:dyDescent="0.25">
      <c r="B15" s="224" t="s">
        <v>812</v>
      </c>
      <c r="C15" s="224" t="s">
        <v>813</v>
      </c>
      <c r="D15" s="224" t="s">
        <v>15</v>
      </c>
      <c r="E15" s="224" t="s">
        <v>16</v>
      </c>
      <c r="F15" s="224" t="s">
        <v>17</v>
      </c>
      <c r="G15" s="224" t="s">
        <v>18</v>
      </c>
      <c r="H15" s="224" t="s">
        <v>19</v>
      </c>
      <c r="I15" s="224" t="s">
        <v>20</v>
      </c>
      <c r="J15" s="224" t="s">
        <v>21</v>
      </c>
      <c r="K15" s="224" t="s">
        <v>22</v>
      </c>
      <c r="L15" s="224" t="s">
        <v>23</v>
      </c>
      <c r="M15" s="224"/>
      <c r="N15" s="224"/>
      <c r="O15" s="224"/>
      <c r="P15" s="224"/>
      <c r="Q15" s="224"/>
      <c r="R15" s="224"/>
      <c r="S15" s="224"/>
      <c r="T15" s="224" t="s">
        <v>24</v>
      </c>
      <c r="U15" s="226"/>
      <c r="V15" s="224" t="s">
        <v>25</v>
      </c>
      <c r="W15" s="224" t="s">
        <v>26</v>
      </c>
      <c r="X15" s="224" t="s">
        <v>27</v>
      </c>
      <c r="Y15" s="224" t="s">
        <v>28</v>
      </c>
      <c r="Z15" s="224" t="s">
        <v>29</v>
      </c>
      <c r="AA15" s="224" t="s">
        <v>30</v>
      </c>
      <c r="AB15" s="224" t="s">
        <v>31</v>
      </c>
      <c r="AC15" s="224" t="s">
        <v>32</v>
      </c>
      <c r="AD15" s="224" t="s">
        <v>33</v>
      </c>
      <c r="AE15" s="224" t="s">
        <v>34</v>
      </c>
      <c r="AF15" s="224" t="s">
        <v>35</v>
      </c>
      <c r="AG15" s="224" t="s">
        <v>36</v>
      </c>
      <c r="AH15" s="224" t="s">
        <v>320</v>
      </c>
      <c r="AI15" s="224" t="s">
        <v>37</v>
      </c>
    </row>
    <row r="16" spans="1:35" s="201" customFormat="1" x14ac:dyDescent="0.25">
      <c r="B16" s="224"/>
      <c r="C16" s="224"/>
      <c r="D16" s="224"/>
      <c r="E16" s="224"/>
      <c r="F16" s="224"/>
      <c r="G16" s="224"/>
      <c r="H16" s="224"/>
      <c r="I16" s="224"/>
      <c r="J16" s="224"/>
      <c r="K16" s="224"/>
      <c r="L16" s="224" t="s">
        <v>38</v>
      </c>
      <c r="M16" s="224"/>
      <c r="N16" s="224" t="s">
        <v>39</v>
      </c>
      <c r="O16" s="224"/>
      <c r="P16" s="224" t="s">
        <v>40</v>
      </c>
      <c r="Q16" s="224"/>
      <c r="R16" s="224" t="s">
        <v>41</v>
      </c>
      <c r="S16" s="224"/>
      <c r="T16" s="224"/>
      <c r="U16" s="226"/>
      <c r="V16" s="224"/>
      <c r="W16" s="224"/>
      <c r="X16" s="224"/>
      <c r="Y16" s="224"/>
      <c r="Z16" s="224"/>
      <c r="AA16" s="224"/>
      <c r="AB16" s="224"/>
      <c r="AC16" s="224"/>
      <c r="AD16" s="224"/>
      <c r="AE16" s="224"/>
      <c r="AF16" s="224"/>
      <c r="AG16" s="224"/>
      <c r="AH16" s="224"/>
      <c r="AI16" s="224"/>
    </row>
    <row r="17" spans="1:35" s="201" customFormat="1" ht="61.5" customHeight="1" x14ac:dyDescent="0.25">
      <c r="B17" s="224"/>
      <c r="C17" s="224"/>
      <c r="D17" s="224"/>
      <c r="E17" s="224"/>
      <c r="F17" s="224"/>
      <c r="G17" s="224"/>
      <c r="H17" s="224"/>
      <c r="I17" s="224"/>
      <c r="J17" s="224"/>
      <c r="K17" s="224"/>
      <c r="L17" s="165" t="s">
        <v>42</v>
      </c>
      <c r="M17" s="166" t="s">
        <v>43</v>
      </c>
      <c r="N17" s="165" t="s">
        <v>42</v>
      </c>
      <c r="O17" s="166" t="s">
        <v>43</v>
      </c>
      <c r="P17" s="165" t="s">
        <v>42</v>
      </c>
      <c r="Q17" s="166" t="s">
        <v>43</v>
      </c>
      <c r="R17" s="165" t="s">
        <v>42</v>
      </c>
      <c r="S17" s="166" t="s">
        <v>43</v>
      </c>
      <c r="T17" s="224"/>
      <c r="U17" s="227"/>
      <c r="V17" s="224"/>
      <c r="W17" s="224"/>
      <c r="X17" s="224"/>
      <c r="Y17" s="224"/>
      <c r="Z17" s="224"/>
      <c r="AA17" s="224"/>
      <c r="AB17" s="224"/>
      <c r="AC17" s="224"/>
      <c r="AD17" s="224"/>
      <c r="AE17" s="224"/>
      <c r="AF17" s="224"/>
      <c r="AG17" s="224"/>
      <c r="AH17" s="224"/>
      <c r="AI17" s="224"/>
    </row>
    <row r="18" spans="1:35" ht="138.75" customHeight="1" x14ac:dyDescent="0.25">
      <c r="B18" s="87" t="s">
        <v>44</v>
      </c>
      <c r="C18" s="120" t="s">
        <v>809</v>
      </c>
      <c r="D18" s="121" t="s">
        <v>45</v>
      </c>
      <c r="E18" s="120" t="s">
        <v>46</v>
      </c>
      <c r="F18" s="120" t="s">
        <v>47</v>
      </c>
      <c r="G18" s="121" t="s">
        <v>45</v>
      </c>
      <c r="H18" s="193" t="s">
        <v>611</v>
      </c>
      <c r="I18" s="101" t="s">
        <v>328</v>
      </c>
      <c r="J18" s="102" t="s">
        <v>48</v>
      </c>
      <c r="K18" s="91">
        <v>1</v>
      </c>
      <c r="L18" s="103">
        <v>1</v>
      </c>
      <c r="M18" s="91">
        <v>1</v>
      </c>
      <c r="N18" s="103">
        <v>1</v>
      </c>
      <c r="O18" s="91">
        <v>1</v>
      </c>
      <c r="P18" s="103">
        <v>1</v>
      </c>
      <c r="Q18" s="91">
        <v>1</v>
      </c>
      <c r="R18" s="103">
        <v>1</v>
      </c>
      <c r="S18" s="91">
        <v>1</v>
      </c>
      <c r="T18" s="193" t="s">
        <v>49</v>
      </c>
      <c r="U18" s="98"/>
      <c r="V18" s="92"/>
      <c r="W18" s="92"/>
      <c r="X18" s="92"/>
      <c r="Y18" s="92" t="s">
        <v>50</v>
      </c>
      <c r="Z18" s="92" t="s">
        <v>50</v>
      </c>
      <c r="AA18" s="92" t="s">
        <v>50</v>
      </c>
      <c r="AB18" s="92" t="s">
        <v>50</v>
      </c>
      <c r="AC18" s="92" t="s">
        <v>50</v>
      </c>
      <c r="AD18" s="92" t="s">
        <v>50</v>
      </c>
      <c r="AE18" s="92"/>
      <c r="AF18" s="92" t="s">
        <v>50</v>
      </c>
      <c r="AG18" s="92" t="s">
        <v>50</v>
      </c>
      <c r="AH18" s="92"/>
      <c r="AI18" s="92"/>
    </row>
    <row r="19" spans="1:35" ht="138.75" customHeight="1" x14ac:dyDescent="0.25">
      <c r="B19" s="87" t="s">
        <v>44</v>
      </c>
      <c r="C19" s="120" t="s">
        <v>809</v>
      </c>
      <c r="D19" s="121" t="s">
        <v>45</v>
      </c>
      <c r="E19" s="120" t="s">
        <v>46</v>
      </c>
      <c r="F19" s="120" t="s">
        <v>47</v>
      </c>
      <c r="G19" s="121" t="s">
        <v>45</v>
      </c>
      <c r="H19" s="193" t="s">
        <v>739</v>
      </c>
      <c r="I19" s="108" t="s">
        <v>808</v>
      </c>
      <c r="J19" s="101" t="s">
        <v>48</v>
      </c>
      <c r="K19" s="91">
        <v>1</v>
      </c>
      <c r="L19" s="102"/>
      <c r="M19" s="91">
        <v>0</v>
      </c>
      <c r="N19" s="102"/>
      <c r="O19" s="91">
        <v>0.33</v>
      </c>
      <c r="P19" s="91"/>
      <c r="Q19" s="91">
        <v>0.66</v>
      </c>
      <c r="R19" s="102"/>
      <c r="S19" s="91">
        <v>1</v>
      </c>
      <c r="T19" s="193" t="s">
        <v>49</v>
      </c>
      <c r="U19" s="92"/>
      <c r="V19" s="92"/>
      <c r="W19" s="92"/>
      <c r="X19" s="92"/>
      <c r="Y19" s="92"/>
      <c r="Z19" s="92"/>
      <c r="AA19" s="92"/>
      <c r="AB19" s="92"/>
      <c r="AC19" s="92"/>
      <c r="AD19" s="92"/>
      <c r="AE19" s="92"/>
      <c r="AF19" s="92"/>
      <c r="AG19" s="92"/>
      <c r="AH19" s="92"/>
      <c r="AI19" s="92"/>
    </row>
    <row r="20" spans="1:35" ht="138.75" customHeight="1" x14ac:dyDescent="0.25">
      <c r="B20" s="87" t="s">
        <v>44</v>
      </c>
      <c r="C20" s="120" t="s">
        <v>809</v>
      </c>
      <c r="D20" s="121" t="s">
        <v>45</v>
      </c>
      <c r="E20" s="120" t="s">
        <v>46</v>
      </c>
      <c r="F20" s="120" t="s">
        <v>47</v>
      </c>
      <c r="G20" s="121" t="s">
        <v>45</v>
      </c>
      <c r="H20" s="193" t="s">
        <v>572</v>
      </c>
      <c r="I20" s="101" t="s">
        <v>327</v>
      </c>
      <c r="J20" s="102" t="s">
        <v>48</v>
      </c>
      <c r="K20" s="91">
        <v>1</v>
      </c>
      <c r="L20" s="103">
        <v>1</v>
      </c>
      <c r="M20" s="91">
        <v>1</v>
      </c>
      <c r="N20" s="103">
        <v>1</v>
      </c>
      <c r="O20" s="91">
        <v>1</v>
      </c>
      <c r="P20" s="103">
        <v>1</v>
      </c>
      <c r="Q20" s="91">
        <v>1</v>
      </c>
      <c r="R20" s="103">
        <v>1</v>
      </c>
      <c r="S20" s="91">
        <v>1</v>
      </c>
      <c r="T20" s="193" t="s">
        <v>49</v>
      </c>
      <c r="U20" s="98"/>
      <c r="V20" s="92"/>
      <c r="W20" s="92"/>
      <c r="X20" s="92"/>
      <c r="Y20" s="92"/>
      <c r="Z20" s="92"/>
      <c r="AA20" s="92" t="s">
        <v>50</v>
      </c>
      <c r="AB20" s="92" t="s">
        <v>50</v>
      </c>
      <c r="AC20" s="92" t="s">
        <v>50</v>
      </c>
      <c r="AD20" s="92" t="s">
        <v>50</v>
      </c>
      <c r="AE20" s="92"/>
      <c r="AF20" s="92"/>
      <c r="AG20" s="92"/>
      <c r="AH20" s="92"/>
      <c r="AI20" s="92"/>
    </row>
    <row r="21" spans="1:35" ht="138.75" customHeight="1" x14ac:dyDescent="0.25">
      <c r="B21" s="87" t="s">
        <v>44</v>
      </c>
      <c r="C21" s="120" t="s">
        <v>809</v>
      </c>
      <c r="D21" s="121" t="s">
        <v>45</v>
      </c>
      <c r="E21" s="120" t="s">
        <v>46</v>
      </c>
      <c r="F21" s="120" t="s">
        <v>47</v>
      </c>
      <c r="G21" s="121" t="s">
        <v>45</v>
      </c>
      <c r="H21" s="193" t="s">
        <v>574</v>
      </c>
      <c r="I21" s="101" t="s">
        <v>575</v>
      </c>
      <c r="J21" s="102" t="s">
        <v>48</v>
      </c>
      <c r="K21" s="91">
        <v>1</v>
      </c>
      <c r="L21" s="103"/>
      <c r="M21" s="91">
        <v>0</v>
      </c>
      <c r="N21" s="103"/>
      <c r="O21" s="91">
        <v>0.33</v>
      </c>
      <c r="P21" s="103"/>
      <c r="Q21" s="91">
        <v>0.66</v>
      </c>
      <c r="R21" s="103"/>
      <c r="S21" s="91">
        <v>1</v>
      </c>
      <c r="T21" s="193" t="s">
        <v>49</v>
      </c>
      <c r="U21" s="92"/>
      <c r="V21" s="92"/>
      <c r="W21" s="92"/>
      <c r="X21" s="92"/>
      <c r="Y21" s="92"/>
      <c r="Z21" s="92"/>
      <c r="AA21" s="92" t="s">
        <v>50</v>
      </c>
      <c r="AB21" s="92" t="s">
        <v>50</v>
      </c>
      <c r="AC21" s="92" t="s">
        <v>50</v>
      </c>
      <c r="AD21" s="92" t="s">
        <v>50</v>
      </c>
      <c r="AE21" s="92"/>
      <c r="AF21" s="92"/>
      <c r="AG21" s="92"/>
      <c r="AH21" s="92"/>
      <c r="AI21" s="92"/>
    </row>
    <row r="22" spans="1:35" ht="138.75" customHeight="1" x14ac:dyDescent="0.25">
      <c r="B22" s="87" t="s">
        <v>44</v>
      </c>
      <c r="C22" s="120" t="s">
        <v>809</v>
      </c>
      <c r="D22" s="121" t="s">
        <v>45</v>
      </c>
      <c r="E22" s="120" t="s">
        <v>46</v>
      </c>
      <c r="F22" s="120" t="s">
        <v>47</v>
      </c>
      <c r="G22" s="121" t="s">
        <v>45</v>
      </c>
      <c r="H22" s="193" t="s">
        <v>577</v>
      </c>
      <c r="I22" s="101" t="s">
        <v>576</v>
      </c>
      <c r="J22" s="102" t="s">
        <v>48</v>
      </c>
      <c r="K22" s="91">
        <v>1</v>
      </c>
      <c r="L22" s="103">
        <v>1</v>
      </c>
      <c r="M22" s="91">
        <v>1</v>
      </c>
      <c r="N22" s="103">
        <v>1</v>
      </c>
      <c r="O22" s="91">
        <v>1</v>
      </c>
      <c r="P22" s="103">
        <v>1</v>
      </c>
      <c r="Q22" s="91">
        <v>1</v>
      </c>
      <c r="R22" s="103">
        <v>1</v>
      </c>
      <c r="S22" s="91">
        <v>1</v>
      </c>
      <c r="T22" s="193" t="s">
        <v>49</v>
      </c>
      <c r="U22" s="92"/>
      <c r="V22" s="92"/>
      <c r="W22" s="92"/>
      <c r="X22" s="92"/>
      <c r="Y22" s="92"/>
      <c r="Z22" s="92"/>
      <c r="AA22" s="92" t="s">
        <v>50</v>
      </c>
      <c r="AB22" s="92" t="s">
        <v>50</v>
      </c>
      <c r="AC22" s="92" t="s">
        <v>50</v>
      </c>
      <c r="AD22" s="92"/>
      <c r="AE22" s="92"/>
      <c r="AF22" s="92"/>
      <c r="AG22" s="92"/>
      <c r="AH22" s="92"/>
      <c r="AI22" s="92"/>
    </row>
    <row r="23" spans="1:35" ht="99" x14ac:dyDescent="0.25">
      <c r="B23" s="87" t="s">
        <v>44</v>
      </c>
      <c r="C23" s="120" t="s">
        <v>809</v>
      </c>
      <c r="D23" s="121" t="s">
        <v>45</v>
      </c>
      <c r="E23" s="120" t="s">
        <v>46</v>
      </c>
      <c r="F23" s="120" t="s">
        <v>47</v>
      </c>
      <c r="G23" s="121" t="s">
        <v>45</v>
      </c>
      <c r="H23" s="193" t="s">
        <v>636</v>
      </c>
      <c r="I23" s="101" t="s">
        <v>612</v>
      </c>
      <c r="J23" s="102" t="s">
        <v>48</v>
      </c>
      <c r="K23" s="91">
        <v>1</v>
      </c>
      <c r="L23" s="103"/>
      <c r="M23" s="91">
        <v>0</v>
      </c>
      <c r="N23" s="103"/>
      <c r="O23" s="91">
        <v>0.33</v>
      </c>
      <c r="P23" s="103"/>
      <c r="Q23" s="91">
        <v>0.66</v>
      </c>
      <c r="R23" s="103"/>
      <c r="S23" s="91">
        <v>1</v>
      </c>
      <c r="T23" s="193" t="s">
        <v>49</v>
      </c>
      <c r="U23" s="92"/>
      <c r="V23" s="175"/>
      <c r="W23" s="92"/>
      <c r="X23" s="92"/>
      <c r="Y23" s="92"/>
      <c r="Z23" s="92"/>
      <c r="AA23" s="92" t="s">
        <v>50</v>
      </c>
      <c r="AB23" s="92"/>
      <c r="AC23" s="92" t="s">
        <v>50</v>
      </c>
      <c r="AD23" s="92"/>
      <c r="AE23" s="92"/>
      <c r="AF23" s="92"/>
      <c r="AG23" s="92"/>
      <c r="AH23" s="92"/>
      <c r="AI23" s="93"/>
    </row>
    <row r="24" spans="1:35" ht="138" customHeight="1" x14ac:dyDescent="0.25">
      <c r="B24" s="87" t="s">
        <v>44</v>
      </c>
      <c r="C24" s="120" t="s">
        <v>809</v>
      </c>
      <c r="D24" s="121" t="s">
        <v>45</v>
      </c>
      <c r="E24" s="120" t="s">
        <v>46</v>
      </c>
      <c r="F24" s="120" t="s">
        <v>47</v>
      </c>
      <c r="G24" s="121" t="s">
        <v>45</v>
      </c>
      <c r="H24" s="193" t="s">
        <v>329</v>
      </c>
      <c r="I24" s="101" t="s">
        <v>613</v>
      </c>
      <c r="J24" s="102" t="s">
        <v>52</v>
      </c>
      <c r="K24" s="91">
        <v>1</v>
      </c>
      <c r="L24" s="103"/>
      <c r="M24" s="91">
        <v>0.25</v>
      </c>
      <c r="N24" s="103"/>
      <c r="O24" s="91">
        <v>0.5</v>
      </c>
      <c r="P24" s="103"/>
      <c r="Q24" s="91">
        <v>0.75</v>
      </c>
      <c r="R24" s="103"/>
      <c r="S24" s="91">
        <v>1</v>
      </c>
      <c r="T24" s="193" t="s">
        <v>49</v>
      </c>
      <c r="U24" s="92"/>
      <c r="V24" s="92"/>
      <c r="W24" s="92"/>
      <c r="X24" s="92"/>
      <c r="Y24" s="92" t="s">
        <v>50</v>
      </c>
      <c r="Z24" s="92" t="s">
        <v>50</v>
      </c>
      <c r="AA24" s="92" t="s">
        <v>50</v>
      </c>
      <c r="AB24" s="92" t="s">
        <v>50</v>
      </c>
      <c r="AC24" s="92" t="s">
        <v>50</v>
      </c>
      <c r="AD24" s="92"/>
      <c r="AE24" s="92"/>
      <c r="AF24" s="92"/>
      <c r="AG24" s="92"/>
      <c r="AH24" s="92"/>
      <c r="AI24" s="93"/>
    </row>
    <row r="25" spans="1:35" ht="138" customHeight="1" x14ac:dyDescent="0.25">
      <c r="B25" s="87" t="s">
        <v>44</v>
      </c>
      <c r="C25" s="120" t="s">
        <v>809</v>
      </c>
      <c r="D25" s="121" t="s">
        <v>45</v>
      </c>
      <c r="E25" s="120" t="s">
        <v>46</v>
      </c>
      <c r="F25" s="120" t="s">
        <v>47</v>
      </c>
      <c r="G25" s="121" t="s">
        <v>45</v>
      </c>
      <c r="H25" s="193" t="s">
        <v>578</v>
      </c>
      <c r="I25" s="101" t="s">
        <v>579</v>
      </c>
      <c r="J25" s="102" t="s">
        <v>48</v>
      </c>
      <c r="K25" s="91">
        <v>1</v>
      </c>
      <c r="L25" s="103"/>
      <c r="M25" s="91">
        <v>0.25</v>
      </c>
      <c r="N25" s="103"/>
      <c r="O25" s="91">
        <v>0.5</v>
      </c>
      <c r="P25" s="103"/>
      <c r="Q25" s="91">
        <v>0.75</v>
      </c>
      <c r="R25" s="103"/>
      <c r="S25" s="91">
        <v>1</v>
      </c>
      <c r="T25" s="193" t="s">
        <v>54</v>
      </c>
      <c r="U25" s="92"/>
      <c r="V25" s="92"/>
      <c r="W25" s="92"/>
      <c r="X25" s="92"/>
      <c r="Y25" s="92"/>
      <c r="Z25" s="92"/>
      <c r="AA25" s="92" t="s">
        <v>50</v>
      </c>
      <c r="AB25" s="92"/>
      <c r="AC25" s="92" t="s">
        <v>50</v>
      </c>
      <c r="AD25" s="92"/>
      <c r="AE25" s="92"/>
      <c r="AF25" s="92"/>
      <c r="AG25" s="92"/>
      <c r="AH25" s="92"/>
      <c r="AI25" s="93"/>
    </row>
    <row r="26" spans="1:35" ht="132" customHeight="1" x14ac:dyDescent="0.25">
      <c r="B26" s="87" t="s">
        <v>44</v>
      </c>
      <c r="C26" s="120" t="s">
        <v>809</v>
      </c>
      <c r="D26" s="121" t="s">
        <v>45</v>
      </c>
      <c r="E26" s="120" t="s">
        <v>46</v>
      </c>
      <c r="F26" s="120" t="s">
        <v>47</v>
      </c>
      <c r="G26" s="121" t="s">
        <v>45</v>
      </c>
      <c r="H26" s="193" t="s">
        <v>580</v>
      </c>
      <c r="I26" s="101" t="s">
        <v>581</v>
      </c>
      <c r="J26" s="102" t="s">
        <v>48</v>
      </c>
      <c r="K26" s="122">
        <v>1</v>
      </c>
      <c r="L26" s="103">
        <v>1</v>
      </c>
      <c r="M26" s="91">
        <v>1</v>
      </c>
      <c r="N26" s="103">
        <v>1</v>
      </c>
      <c r="O26" s="91">
        <v>1</v>
      </c>
      <c r="P26" s="103">
        <v>1</v>
      </c>
      <c r="Q26" s="91">
        <v>1</v>
      </c>
      <c r="R26" s="103">
        <v>1</v>
      </c>
      <c r="S26" s="91">
        <v>1</v>
      </c>
      <c r="T26" s="193" t="s">
        <v>54</v>
      </c>
      <c r="U26" s="88"/>
      <c r="V26" s="88"/>
      <c r="W26" s="88"/>
      <c r="X26" s="88"/>
      <c r="Y26" s="88"/>
      <c r="Z26" s="88"/>
      <c r="AA26" s="88" t="s">
        <v>50</v>
      </c>
      <c r="AB26" s="88"/>
      <c r="AC26" s="88" t="s">
        <v>573</v>
      </c>
      <c r="AD26" s="88"/>
      <c r="AE26" s="88"/>
      <c r="AF26" s="88"/>
      <c r="AG26" s="88"/>
      <c r="AH26" s="88"/>
      <c r="AI26" s="93"/>
    </row>
    <row r="27" spans="1:35" ht="131.25" customHeight="1" x14ac:dyDescent="0.25">
      <c r="B27" s="87" t="s">
        <v>44</v>
      </c>
      <c r="C27" s="120" t="s">
        <v>809</v>
      </c>
      <c r="D27" s="121" t="s">
        <v>45</v>
      </c>
      <c r="E27" s="120" t="s">
        <v>46</v>
      </c>
      <c r="F27" s="120" t="s">
        <v>47</v>
      </c>
      <c r="G27" s="121" t="s">
        <v>45</v>
      </c>
      <c r="H27" s="193" t="s">
        <v>641</v>
      </c>
      <c r="I27" s="101" t="s">
        <v>55</v>
      </c>
      <c r="J27" s="102" t="s">
        <v>53</v>
      </c>
      <c r="K27" s="122">
        <v>1</v>
      </c>
      <c r="L27" s="103"/>
      <c r="M27" s="91">
        <v>0.25</v>
      </c>
      <c r="N27" s="103"/>
      <c r="O27" s="91">
        <v>0.5</v>
      </c>
      <c r="P27" s="103"/>
      <c r="Q27" s="91">
        <v>0.75</v>
      </c>
      <c r="R27" s="103"/>
      <c r="S27" s="91">
        <v>1</v>
      </c>
      <c r="T27" s="193" t="s">
        <v>49</v>
      </c>
      <c r="U27" s="88"/>
      <c r="V27" s="88"/>
      <c r="W27" s="88"/>
      <c r="X27" s="88"/>
      <c r="Y27" s="88"/>
      <c r="Z27" s="88"/>
      <c r="AA27" s="88" t="s">
        <v>50</v>
      </c>
      <c r="AB27" s="88"/>
      <c r="AC27" s="88"/>
      <c r="AD27" s="88" t="s">
        <v>50</v>
      </c>
      <c r="AE27" s="88"/>
      <c r="AF27" s="88"/>
      <c r="AG27" s="88"/>
      <c r="AH27" s="88"/>
      <c r="AI27" s="93"/>
    </row>
    <row r="28" spans="1:35" ht="133.5" customHeight="1" x14ac:dyDescent="0.25">
      <c r="B28" s="87" t="s">
        <v>44</v>
      </c>
      <c r="C28" s="120" t="s">
        <v>809</v>
      </c>
      <c r="D28" s="121" t="s">
        <v>45</v>
      </c>
      <c r="E28" s="120" t="s">
        <v>46</v>
      </c>
      <c r="F28" s="120" t="s">
        <v>47</v>
      </c>
      <c r="G28" s="121" t="s">
        <v>45</v>
      </c>
      <c r="H28" s="193" t="s">
        <v>642</v>
      </c>
      <c r="I28" s="101" t="s">
        <v>614</v>
      </c>
      <c r="J28" s="102" t="s">
        <v>48</v>
      </c>
      <c r="K28" s="91">
        <v>1</v>
      </c>
      <c r="L28" s="103"/>
      <c r="M28" s="91">
        <v>0.25</v>
      </c>
      <c r="N28" s="103"/>
      <c r="O28" s="91">
        <v>0.5</v>
      </c>
      <c r="P28" s="103"/>
      <c r="Q28" s="91">
        <v>0.75</v>
      </c>
      <c r="R28" s="103"/>
      <c r="S28" s="91">
        <v>1</v>
      </c>
      <c r="T28" s="193" t="s">
        <v>56</v>
      </c>
      <c r="U28" s="177"/>
      <c r="V28" s="177"/>
      <c r="W28" s="88"/>
      <c r="X28" s="88"/>
      <c r="Y28" s="88" t="s">
        <v>573</v>
      </c>
      <c r="Z28" s="88" t="s">
        <v>573</v>
      </c>
      <c r="AA28" s="88" t="s">
        <v>50</v>
      </c>
      <c r="AB28" s="88"/>
      <c r="AC28" s="88" t="s">
        <v>573</v>
      </c>
      <c r="AD28" s="88"/>
      <c r="AE28" s="88"/>
      <c r="AF28" s="88" t="s">
        <v>573</v>
      </c>
      <c r="AG28" s="88" t="s">
        <v>573</v>
      </c>
      <c r="AH28" s="88"/>
      <c r="AI28" s="93"/>
    </row>
    <row r="29" spans="1:35" ht="135.75" customHeight="1" x14ac:dyDescent="0.25">
      <c r="B29" s="87" t="s">
        <v>44</v>
      </c>
      <c r="C29" s="120" t="s">
        <v>809</v>
      </c>
      <c r="D29" s="121" t="s">
        <v>45</v>
      </c>
      <c r="E29" s="120" t="s">
        <v>46</v>
      </c>
      <c r="F29" s="120" t="s">
        <v>47</v>
      </c>
      <c r="G29" s="121" t="s">
        <v>45</v>
      </c>
      <c r="H29" s="193" t="s">
        <v>737</v>
      </c>
      <c r="I29" s="101" t="s">
        <v>738</v>
      </c>
      <c r="J29" s="101" t="s">
        <v>48</v>
      </c>
      <c r="K29" s="91">
        <v>1</v>
      </c>
      <c r="L29" s="102"/>
      <c r="M29" s="91">
        <v>0.25</v>
      </c>
      <c r="N29" s="102"/>
      <c r="O29" s="91">
        <v>0.5</v>
      </c>
      <c r="P29" s="102"/>
      <c r="Q29" s="91">
        <v>0.75</v>
      </c>
      <c r="R29" s="102"/>
      <c r="S29" s="91">
        <v>1</v>
      </c>
      <c r="T29" s="193" t="s">
        <v>49</v>
      </c>
      <c r="U29" s="88"/>
      <c r="V29" s="88"/>
      <c r="W29" s="88"/>
      <c r="X29" s="88"/>
      <c r="Y29" s="88"/>
      <c r="Z29" s="88"/>
      <c r="AA29" s="88"/>
      <c r="AB29" s="88"/>
      <c r="AC29" s="88"/>
      <c r="AD29" s="88"/>
      <c r="AE29" s="88"/>
      <c r="AF29" s="88"/>
      <c r="AG29" s="88"/>
      <c r="AH29" s="88"/>
      <c r="AI29" s="93"/>
    </row>
    <row r="30" spans="1:35" ht="171.75" customHeight="1" x14ac:dyDescent="0.25">
      <c r="B30" s="87" t="s">
        <v>44</v>
      </c>
      <c r="C30" s="120" t="s">
        <v>809</v>
      </c>
      <c r="D30" s="121" t="s">
        <v>45</v>
      </c>
      <c r="E30" s="120" t="s">
        <v>46</v>
      </c>
      <c r="F30" s="120" t="s">
        <v>47</v>
      </c>
      <c r="G30" s="121" t="s">
        <v>45</v>
      </c>
      <c r="H30" s="193" t="s">
        <v>751</v>
      </c>
      <c r="I30" s="101" t="s">
        <v>753</v>
      </c>
      <c r="J30" s="102" t="s">
        <v>48</v>
      </c>
      <c r="K30" s="160">
        <v>1</v>
      </c>
      <c r="L30" s="161"/>
      <c r="M30" s="160">
        <v>0.25</v>
      </c>
      <c r="N30" s="161"/>
      <c r="O30" s="160">
        <v>0.5</v>
      </c>
      <c r="P30" s="161"/>
      <c r="Q30" s="160">
        <v>0.75</v>
      </c>
      <c r="R30" s="161"/>
      <c r="S30" s="160">
        <v>1</v>
      </c>
      <c r="T30" s="193" t="s">
        <v>752</v>
      </c>
      <c r="U30" s="92"/>
      <c r="V30" s="115"/>
      <c r="W30" s="92"/>
      <c r="X30" s="92"/>
      <c r="Y30" s="93"/>
      <c r="Z30" s="93"/>
      <c r="AA30" s="93"/>
      <c r="AB30" s="92"/>
      <c r="AC30" s="93"/>
      <c r="AD30" s="92"/>
      <c r="AE30" s="92"/>
      <c r="AF30" s="92"/>
      <c r="AG30" s="92"/>
      <c r="AH30" s="92"/>
      <c r="AI30" s="93"/>
    </row>
    <row r="31" spans="1:35" s="31" customFormat="1" ht="99" x14ac:dyDescent="0.25">
      <c r="A31" s="1"/>
      <c r="B31" s="87" t="s">
        <v>44</v>
      </c>
      <c r="C31" s="120" t="s">
        <v>809</v>
      </c>
      <c r="D31" s="121" t="s">
        <v>45</v>
      </c>
      <c r="E31" s="120" t="s">
        <v>46</v>
      </c>
      <c r="F31" s="120" t="s">
        <v>47</v>
      </c>
      <c r="G31" s="88" t="s">
        <v>57</v>
      </c>
      <c r="H31" s="193" t="s">
        <v>583</v>
      </c>
      <c r="I31" s="101" t="s">
        <v>643</v>
      </c>
      <c r="J31" s="102" t="s">
        <v>48</v>
      </c>
      <c r="K31" s="91">
        <v>1</v>
      </c>
      <c r="L31" s="123"/>
      <c r="M31" s="91">
        <v>0.25</v>
      </c>
      <c r="N31" s="124"/>
      <c r="O31" s="91">
        <v>0.5</v>
      </c>
      <c r="P31" s="124"/>
      <c r="Q31" s="91">
        <v>0.75</v>
      </c>
      <c r="R31" s="125"/>
      <c r="S31" s="91">
        <v>1</v>
      </c>
      <c r="T31" s="193" t="s">
        <v>49</v>
      </c>
      <c r="U31" s="88"/>
      <c r="V31" s="88" t="s">
        <v>119</v>
      </c>
      <c r="W31" s="88"/>
      <c r="X31" s="88"/>
      <c r="Y31" s="88"/>
      <c r="Z31" s="88"/>
      <c r="AA31" s="88" t="s">
        <v>50</v>
      </c>
      <c r="AB31" s="88"/>
      <c r="AC31" s="88"/>
      <c r="AD31" s="88"/>
      <c r="AE31" s="88"/>
      <c r="AF31" s="88"/>
      <c r="AG31" s="88"/>
      <c r="AH31" s="88"/>
      <c r="AI31" s="93"/>
    </row>
    <row r="32" spans="1:35" s="32" customFormat="1" ht="131.25" customHeight="1" x14ac:dyDescent="0.25">
      <c r="B32" s="107" t="s">
        <v>44</v>
      </c>
      <c r="C32" s="120" t="s">
        <v>809</v>
      </c>
      <c r="D32" s="95" t="s">
        <v>58</v>
      </c>
      <c r="E32" s="107" t="s">
        <v>59</v>
      </c>
      <c r="F32" s="107" t="s">
        <v>615</v>
      </c>
      <c r="G32" s="95" t="s">
        <v>60</v>
      </c>
      <c r="H32" s="193" t="s">
        <v>759</v>
      </c>
      <c r="I32" s="101" t="s">
        <v>760</v>
      </c>
      <c r="J32" s="102" t="s">
        <v>48</v>
      </c>
      <c r="K32" s="103">
        <v>1</v>
      </c>
      <c r="L32" s="103"/>
      <c r="M32" s="91">
        <v>0</v>
      </c>
      <c r="N32" s="103"/>
      <c r="O32" s="91">
        <v>0.2</v>
      </c>
      <c r="P32" s="103">
        <v>1</v>
      </c>
      <c r="Q32" s="91">
        <v>1</v>
      </c>
      <c r="R32" s="103">
        <v>1</v>
      </c>
      <c r="S32" s="91">
        <v>1</v>
      </c>
      <c r="T32" s="196" t="s">
        <v>61</v>
      </c>
      <c r="U32" s="113" t="s">
        <v>839</v>
      </c>
      <c r="V32" s="113"/>
      <c r="W32" s="113"/>
      <c r="X32" s="113"/>
      <c r="Y32" s="113"/>
      <c r="Z32" s="113"/>
      <c r="AA32" s="113"/>
      <c r="AB32" s="113"/>
      <c r="AC32" s="113"/>
      <c r="AD32" s="113"/>
      <c r="AE32" s="113"/>
      <c r="AF32" s="113"/>
      <c r="AG32" s="113"/>
      <c r="AH32" s="113"/>
      <c r="AI32" s="114"/>
    </row>
    <row r="33" spans="1:35" ht="147.75" customHeight="1" x14ac:dyDescent="0.25">
      <c r="B33" s="87" t="s">
        <v>44</v>
      </c>
      <c r="C33" s="120" t="s">
        <v>809</v>
      </c>
      <c r="D33" s="88" t="s">
        <v>58</v>
      </c>
      <c r="E33" s="87" t="s">
        <v>59</v>
      </c>
      <c r="F33" s="87" t="s">
        <v>615</v>
      </c>
      <c r="G33" s="88" t="s">
        <v>60</v>
      </c>
      <c r="H33" s="193" t="s">
        <v>761</v>
      </c>
      <c r="I33" s="101" t="s">
        <v>62</v>
      </c>
      <c r="J33" s="102" t="s">
        <v>48</v>
      </c>
      <c r="K33" s="103">
        <v>5</v>
      </c>
      <c r="L33" s="103">
        <v>5</v>
      </c>
      <c r="M33" s="91">
        <v>1</v>
      </c>
      <c r="N33" s="103">
        <v>5</v>
      </c>
      <c r="O33" s="91">
        <v>1</v>
      </c>
      <c r="P33" s="103">
        <v>5</v>
      </c>
      <c r="Q33" s="91">
        <v>1</v>
      </c>
      <c r="R33" s="103">
        <v>5</v>
      </c>
      <c r="S33" s="91">
        <v>1</v>
      </c>
      <c r="T33" s="193" t="s">
        <v>330</v>
      </c>
      <c r="U33" s="92" t="s">
        <v>839</v>
      </c>
      <c r="V33" s="88"/>
      <c r="W33" s="92"/>
      <c r="X33" s="92"/>
      <c r="Y33" s="92"/>
      <c r="Z33" s="92"/>
      <c r="AA33" s="92"/>
      <c r="AB33" s="92"/>
      <c r="AC33" s="92"/>
      <c r="AD33" s="92"/>
      <c r="AE33" s="92"/>
      <c r="AF33" s="92"/>
      <c r="AG33" s="92"/>
      <c r="AH33" s="92"/>
      <c r="AI33" s="93"/>
    </row>
    <row r="34" spans="1:35" ht="146.25" customHeight="1" x14ac:dyDescent="0.25">
      <c r="B34" s="87" t="s">
        <v>44</v>
      </c>
      <c r="C34" s="120" t="s">
        <v>809</v>
      </c>
      <c r="D34" s="88" t="s">
        <v>58</v>
      </c>
      <c r="E34" s="87" t="s">
        <v>59</v>
      </c>
      <c r="F34" s="87" t="s">
        <v>615</v>
      </c>
      <c r="G34" s="88" t="s">
        <v>60</v>
      </c>
      <c r="H34" s="193" t="s">
        <v>63</v>
      </c>
      <c r="I34" s="101" t="s">
        <v>64</v>
      </c>
      <c r="J34" s="102" t="s">
        <v>48</v>
      </c>
      <c r="K34" s="90">
        <v>150</v>
      </c>
      <c r="L34" s="163">
        <v>150</v>
      </c>
      <c r="M34" s="91">
        <f>+L34/K34</f>
        <v>1</v>
      </c>
      <c r="N34" s="164">
        <v>150</v>
      </c>
      <c r="O34" s="91">
        <f>+N34/K34</f>
        <v>1</v>
      </c>
      <c r="P34" s="164">
        <v>150</v>
      </c>
      <c r="Q34" s="91">
        <f>+P34/K34</f>
        <v>1</v>
      </c>
      <c r="R34" s="164">
        <v>150</v>
      </c>
      <c r="S34" s="91">
        <f>+R34/K34</f>
        <v>1</v>
      </c>
      <c r="T34" s="193" t="s">
        <v>65</v>
      </c>
      <c r="U34" s="92"/>
      <c r="V34" s="92"/>
      <c r="W34" s="92"/>
      <c r="X34" s="92"/>
      <c r="Y34" s="92"/>
      <c r="Z34" s="92"/>
      <c r="AA34" s="92"/>
      <c r="AB34" s="92"/>
      <c r="AC34" s="92"/>
      <c r="AD34" s="92"/>
      <c r="AE34" s="92"/>
      <c r="AF34" s="92"/>
      <c r="AG34" s="92"/>
      <c r="AH34" s="92"/>
      <c r="AI34" s="93"/>
    </row>
    <row r="35" spans="1:35" ht="149.25" customHeight="1" x14ac:dyDescent="0.25">
      <c r="B35" s="87" t="s">
        <v>44</v>
      </c>
      <c r="C35" s="120" t="s">
        <v>809</v>
      </c>
      <c r="D35" s="88" t="s">
        <v>58</v>
      </c>
      <c r="E35" s="87" t="s">
        <v>59</v>
      </c>
      <c r="F35" s="87" t="s">
        <v>615</v>
      </c>
      <c r="G35" s="88" t="s">
        <v>60</v>
      </c>
      <c r="H35" s="193" t="s">
        <v>66</v>
      </c>
      <c r="I35" s="101" t="s">
        <v>67</v>
      </c>
      <c r="J35" s="102" t="s">
        <v>48</v>
      </c>
      <c r="K35" s="91">
        <v>1</v>
      </c>
      <c r="L35" s="103"/>
      <c r="M35" s="91">
        <v>0</v>
      </c>
      <c r="N35" s="103"/>
      <c r="O35" s="91">
        <v>0</v>
      </c>
      <c r="P35" s="103"/>
      <c r="Q35" s="91">
        <v>0.5</v>
      </c>
      <c r="R35" s="103"/>
      <c r="S35" s="91">
        <v>1</v>
      </c>
      <c r="T35" s="193" t="s">
        <v>730</v>
      </c>
      <c r="U35" s="92"/>
      <c r="V35" s="92"/>
      <c r="W35" s="92"/>
      <c r="X35" s="92"/>
      <c r="Y35" s="92"/>
      <c r="Z35" s="92"/>
      <c r="AA35" s="92"/>
      <c r="AB35" s="92"/>
      <c r="AC35" s="92"/>
      <c r="AD35" s="92"/>
      <c r="AE35" s="92"/>
      <c r="AF35" s="92"/>
      <c r="AG35" s="92"/>
      <c r="AH35" s="92"/>
      <c r="AI35" s="93"/>
    </row>
    <row r="36" spans="1:35" ht="318.75" customHeight="1" x14ac:dyDescent="0.25">
      <c r="B36" s="87" t="s">
        <v>44</v>
      </c>
      <c r="C36" s="120" t="s">
        <v>809</v>
      </c>
      <c r="D36" s="88" t="s">
        <v>58</v>
      </c>
      <c r="E36" s="87" t="s">
        <v>59</v>
      </c>
      <c r="F36" s="87" t="s">
        <v>615</v>
      </c>
      <c r="G36" s="88" t="s">
        <v>69</v>
      </c>
      <c r="H36" s="193" t="s">
        <v>70</v>
      </c>
      <c r="I36" s="101" t="s">
        <v>71</v>
      </c>
      <c r="J36" s="102" t="s">
        <v>48</v>
      </c>
      <c r="K36" s="105">
        <v>1</v>
      </c>
      <c r="L36" s="132"/>
      <c r="M36" s="91">
        <v>0.25</v>
      </c>
      <c r="N36" s="132"/>
      <c r="O36" s="91">
        <v>0.5</v>
      </c>
      <c r="P36" s="132"/>
      <c r="Q36" s="91">
        <v>0.75</v>
      </c>
      <c r="R36" s="132"/>
      <c r="S36" s="91">
        <v>1</v>
      </c>
      <c r="T36" s="193" t="s">
        <v>653</v>
      </c>
      <c r="U36" s="92"/>
      <c r="V36" s="92"/>
      <c r="W36" s="92"/>
      <c r="X36" s="92"/>
      <c r="Y36" s="92"/>
      <c r="Z36" s="92"/>
      <c r="AA36" s="92"/>
      <c r="AB36" s="92"/>
      <c r="AC36" s="92"/>
      <c r="AD36" s="92"/>
      <c r="AE36" s="92"/>
      <c r="AF36" s="92"/>
      <c r="AG36" s="92"/>
      <c r="AH36" s="92"/>
      <c r="AI36" s="93"/>
    </row>
    <row r="37" spans="1:35" ht="129.75" customHeight="1" x14ac:dyDescent="0.25">
      <c r="B37" s="87" t="s">
        <v>44</v>
      </c>
      <c r="C37" s="120" t="s">
        <v>809</v>
      </c>
      <c r="D37" s="88" t="s">
        <v>58</v>
      </c>
      <c r="E37" s="87" t="s">
        <v>59</v>
      </c>
      <c r="F37" s="87" t="s">
        <v>615</v>
      </c>
      <c r="G37" s="88" t="s">
        <v>69</v>
      </c>
      <c r="H37" s="193" t="s">
        <v>72</v>
      </c>
      <c r="I37" s="101" t="s">
        <v>73</v>
      </c>
      <c r="J37" s="102" t="s">
        <v>48</v>
      </c>
      <c r="K37" s="105">
        <v>1</v>
      </c>
      <c r="L37" s="132"/>
      <c r="M37" s="91">
        <v>0.5</v>
      </c>
      <c r="N37" s="132"/>
      <c r="O37" s="91">
        <v>1</v>
      </c>
      <c r="P37" s="103"/>
      <c r="Q37" s="91">
        <v>1</v>
      </c>
      <c r="R37" s="103"/>
      <c r="S37" s="91">
        <v>1</v>
      </c>
      <c r="T37" s="193" t="s">
        <v>61</v>
      </c>
      <c r="U37" s="92"/>
      <c r="V37" s="92"/>
      <c r="W37" s="92"/>
      <c r="X37" s="92"/>
      <c r="Y37" s="92"/>
      <c r="Z37" s="92"/>
      <c r="AA37" s="92"/>
      <c r="AB37" s="92"/>
      <c r="AC37" s="92"/>
      <c r="AD37" s="92"/>
      <c r="AE37" s="92"/>
      <c r="AF37" s="92"/>
      <c r="AG37" s="92"/>
      <c r="AH37" s="92"/>
      <c r="AI37" s="93"/>
    </row>
    <row r="38" spans="1:35" ht="245.25" customHeight="1" x14ac:dyDescent="0.25">
      <c r="B38" s="87" t="s">
        <v>44</v>
      </c>
      <c r="C38" s="120" t="s">
        <v>809</v>
      </c>
      <c r="D38" s="88" t="s">
        <v>58</v>
      </c>
      <c r="E38" s="87" t="s">
        <v>59</v>
      </c>
      <c r="F38" s="87" t="s">
        <v>615</v>
      </c>
      <c r="G38" s="88" t="s">
        <v>69</v>
      </c>
      <c r="H38" s="193" t="s">
        <v>74</v>
      </c>
      <c r="I38" s="101" t="s">
        <v>75</v>
      </c>
      <c r="J38" s="102" t="s">
        <v>48</v>
      </c>
      <c r="K38" s="136">
        <v>1</v>
      </c>
      <c r="L38" s="132"/>
      <c r="M38" s="91">
        <v>0</v>
      </c>
      <c r="N38" s="132"/>
      <c r="O38" s="91">
        <v>0</v>
      </c>
      <c r="P38" s="103"/>
      <c r="Q38" s="91">
        <v>0</v>
      </c>
      <c r="R38" s="103"/>
      <c r="S38" s="91">
        <v>1</v>
      </c>
      <c r="T38" s="193" t="s">
        <v>652</v>
      </c>
      <c r="U38" s="92"/>
      <c r="V38" s="92"/>
      <c r="W38" s="92"/>
      <c r="X38" s="92"/>
      <c r="Y38" s="92"/>
      <c r="Z38" s="92"/>
      <c r="AA38" s="92"/>
      <c r="AB38" s="92"/>
      <c r="AC38" s="92"/>
      <c r="AD38" s="92"/>
      <c r="AE38" s="92"/>
      <c r="AF38" s="92"/>
      <c r="AG38" s="92"/>
      <c r="AH38" s="92"/>
      <c r="AI38" s="93"/>
    </row>
    <row r="39" spans="1:35" ht="146.25" customHeight="1" x14ac:dyDescent="0.25">
      <c r="B39" s="87" t="s">
        <v>44</v>
      </c>
      <c r="C39" s="120" t="s">
        <v>809</v>
      </c>
      <c r="D39" s="88" t="s">
        <v>58</v>
      </c>
      <c r="E39" s="87" t="s">
        <v>59</v>
      </c>
      <c r="F39" s="87" t="s">
        <v>615</v>
      </c>
      <c r="G39" s="88" t="s">
        <v>69</v>
      </c>
      <c r="H39" s="194" t="s">
        <v>76</v>
      </c>
      <c r="I39" s="101" t="s">
        <v>77</v>
      </c>
      <c r="J39" s="102" t="s">
        <v>48</v>
      </c>
      <c r="K39" s="118">
        <v>12</v>
      </c>
      <c r="L39" s="118">
        <v>3</v>
      </c>
      <c r="M39" s="91">
        <v>0.25</v>
      </c>
      <c r="N39" s="118">
        <v>6</v>
      </c>
      <c r="O39" s="91">
        <v>0.5</v>
      </c>
      <c r="P39" s="118">
        <v>9</v>
      </c>
      <c r="Q39" s="91">
        <v>0.75</v>
      </c>
      <c r="R39" s="118">
        <v>12</v>
      </c>
      <c r="S39" s="91">
        <v>1</v>
      </c>
      <c r="T39" s="193" t="s">
        <v>78</v>
      </c>
      <c r="U39" s="92"/>
      <c r="V39" s="92"/>
      <c r="W39" s="92"/>
      <c r="X39" s="92"/>
      <c r="Y39" s="92"/>
      <c r="Z39" s="92"/>
      <c r="AA39" s="92"/>
      <c r="AB39" s="92"/>
      <c r="AC39" s="92"/>
      <c r="AD39" s="92"/>
      <c r="AE39" s="92"/>
      <c r="AF39" s="92"/>
      <c r="AG39" s="92"/>
      <c r="AH39" s="92"/>
      <c r="AI39" s="93"/>
    </row>
    <row r="40" spans="1:35" ht="268.5" customHeight="1" x14ac:dyDescent="0.25">
      <c r="B40" s="87" t="s">
        <v>44</v>
      </c>
      <c r="C40" s="120" t="s">
        <v>809</v>
      </c>
      <c r="D40" s="88" t="s">
        <v>58</v>
      </c>
      <c r="E40" s="87" t="s">
        <v>59</v>
      </c>
      <c r="F40" s="87" t="s">
        <v>615</v>
      </c>
      <c r="G40" s="88" t="s">
        <v>69</v>
      </c>
      <c r="H40" s="193" t="s">
        <v>616</v>
      </c>
      <c r="I40" s="101" t="s">
        <v>79</v>
      </c>
      <c r="J40" s="102" t="s">
        <v>48</v>
      </c>
      <c r="K40" s="103">
        <v>1</v>
      </c>
      <c r="L40" s="90">
        <v>1</v>
      </c>
      <c r="M40" s="91">
        <v>1</v>
      </c>
      <c r="N40" s="167">
        <v>1</v>
      </c>
      <c r="O40" s="91">
        <v>1</v>
      </c>
      <c r="P40" s="167">
        <v>1</v>
      </c>
      <c r="Q40" s="91">
        <v>1</v>
      </c>
      <c r="R40" s="167">
        <v>1</v>
      </c>
      <c r="S40" s="91">
        <v>1</v>
      </c>
      <c r="T40" s="193" t="s">
        <v>780</v>
      </c>
      <c r="U40" s="92"/>
      <c r="V40" s="172" t="s">
        <v>135</v>
      </c>
      <c r="W40" s="92"/>
      <c r="X40" s="92" t="s">
        <v>50</v>
      </c>
      <c r="Y40" s="92"/>
      <c r="Z40" s="92"/>
      <c r="AA40" s="92"/>
      <c r="AB40" s="92"/>
      <c r="AC40" s="92"/>
      <c r="AD40" s="92"/>
      <c r="AE40" s="92"/>
      <c r="AF40" s="92"/>
      <c r="AG40" s="92"/>
      <c r="AH40" s="92"/>
      <c r="AI40" s="93"/>
    </row>
    <row r="41" spans="1:35" ht="168" customHeight="1" x14ac:dyDescent="0.25">
      <c r="B41" s="87" t="s">
        <v>44</v>
      </c>
      <c r="C41" s="120" t="s">
        <v>809</v>
      </c>
      <c r="D41" s="88" t="s">
        <v>81</v>
      </c>
      <c r="E41" s="87" t="s">
        <v>82</v>
      </c>
      <c r="F41" s="87" t="s">
        <v>83</v>
      </c>
      <c r="G41" s="88" t="s">
        <v>710</v>
      </c>
      <c r="H41" s="193" t="s">
        <v>701</v>
      </c>
      <c r="I41" s="101" t="s">
        <v>702</v>
      </c>
      <c r="J41" s="102" t="s">
        <v>48</v>
      </c>
      <c r="K41" s="91">
        <v>1</v>
      </c>
      <c r="L41" s="103"/>
      <c r="M41" s="91">
        <v>0.25</v>
      </c>
      <c r="N41" s="103"/>
      <c r="O41" s="91">
        <v>0.5</v>
      </c>
      <c r="P41" s="103"/>
      <c r="Q41" s="91">
        <v>0.75</v>
      </c>
      <c r="R41" s="103"/>
      <c r="S41" s="91">
        <v>1</v>
      </c>
      <c r="T41" s="193" t="s">
        <v>85</v>
      </c>
      <c r="U41" s="92"/>
      <c r="V41" s="92"/>
      <c r="W41" s="92"/>
      <c r="X41" s="92"/>
      <c r="Y41" s="92"/>
      <c r="Z41" s="92"/>
      <c r="AA41" s="92"/>
      <c r="AB41" s="92"/>
      <c r="AC41" s="92"/>
      <c r="AD41" s="92"/>
      <c r="AE41" s="92" t="s">
        <v>50</v>
      </c>
      <c r="AF41" s="92"/>
      <c r="AG41" s="92"/>
      <c r="AH41" s="92"/>
      <c r="AI41" s="93"/>
    </row>
    <row r="42" spans="1:35" ht="166.5" customHeight="1" x14ac:dyDescent="0.25">
      <c r="B42" s="87" t="s">
        <v>44</v>
      </c>
      <c r="C42" s="120" t="s">
        <v>809</v>
      </c>
      <c r="D42" s="88" t="s">
        <v>81</v>
      </c>
      <c r="E42" s="87" t="s">
        <v>82</v>
      </c>
      <c r="F42" s="87" t="s">
        <v>83</v>
      </c>
      <c r="G42" s="88" t="s">
        <v>710</v>
      </c>
      <c r="H42" s="193" t="s">
        <v>703</v>
      </c>
      <c r="I42" s="101" t="s">
        <v>704</v>
      </c>
      <c r="J42" s="102" t="s">
        <v>48</v>
      </c>
      <c r="K42" s="91">
        <v>1</v>
      </c>
      <c r="L42" s="103"/>
      <c r="M42" s="91">
        <v>0</v>
      </c>
      <c r="N42" s="103"/>
      <c r="O42" s="91">
        <v>0.5</v>
      </c>
      <c r="P42" s="103"/>
      <c r="Q42" s="91">
        <v>0.75</v>
      </c>
      <c r="R42" s="103"/>
      <c r="S42" s="91">
        <v>1</v>
      </c>
      <c r="T42" s="193" t="s">
        <v>774</v>
      </c>
      <c r="U42" s="92"/>
      <c r="V42" s="92"/>
      <c r="W42" s="92"/>
      <c r="X42" s="92"/>
      <c r="Y42" s="92"/>
      <c r="Z42" s="92"/>
      <c r="AA42" s="92"/>
      <c r="AB42" s="92"/>
      <c r="AC42" s="92"/>
      <c r="AD42" s="92"/>
      <c r="AE42" s="92" t="s">
        <v>50</v>
      </c>
      <c r="AF42" s="92"/>
      <c r="AG42" s="92" t="s">
        <v>50</v>
      </c>
      <c r="AH42" s="92"/>
      <c r="AI42" s="93"/>
    </row>
    <row r="43" spans="1:35" ht="178.5" customHeight="1" x14ac:dyDescent="0.25">
      <c r="B43" s="87" t="s">
        <v>44</v>
      </c>
      <c r="C43" s="120" t="s">
        <v>809</v>
      </c>
      <c r="D43" s="88" t="s">
        <v>81</v>
      </c>
      <c r="E43" s="87" t="s">
        <v>82</v>
      </c>
      <c r="F43" s="87" t="s">
        <v>83</v>
      </c>
      <c r="G43" s="88" t="s">
        <v>710</v>
      </c>
      <c r="H43" s="193" t="s">
        <v>711</v>
      </c>
      <c r="I43" s="101" t="s">
        <v>712</v>
      </c>
      <c r="J43" s="102" t="s">
        <v>48</v>
      </c>
      <c r="K43" s="91">
        <v>1</v>
      </c>
      <c r="L43" s="102"/>
      <c r="M43" s="91">
        <v>0</v>
      </c>
      <c r="N43" s="102"/>
      <c r="O43" s="91">
        <v>0.2</v>
      </c>
      <c r="P43" s="102"/>
      <c r="Q43" s="91">
        <v>0.5</v>
      </c>
      <c r="R43" s="102"/>
      <c r="S43" s="91">
        <v>1</v>
      </c>
      <c r="T43" s="193" t="s">
        <v>61</v>
      </c>
      <c r="U43" s="92"/>
      <c r="V43" s="93"/>
      <c r="W43" s="92"/>
      <c r="X43" s="92"/>
      <c r="Y43" s="93"/>
      <c r="Z43" s="93"/>
      <c r="AA43" s="93"/>
      <c r="AB43" s="92"/>
      <c r="AC43" s="93"/>
      <c r="AD43" s="92"/>
      <c r="AE43" s="92" t="s">
        <v>50</v>
      </c>
      <c r="AF43" s="92"/>
      <c r="AG43" s="92" t="s">
        <v>50</v>
      </c>
      <c r="AH43" s="92"/>
      <c r="AI43" s="93"/>
    </row>
    <row r="44" spans="1:35" ht="162.75" customHeight="1" x14ac:dyDescent="0.25">
      <c r="A44" s="32"/>
      <c r="B44" s="107" t="s">
        <v>44</v>
      </c>
      <c r="C44" s="329" t="s">
        <v>809</v>
      </c>
      <c r="D44" s="95" t="s">
        <v>81</v>
      </c>
      <c r="E44" s="107" t="s">
        <v>82</v>
      </c>
      <c r="F44" s="107" t="s">
        <v>83</v>
      </c>
      <c r="G44" s="95" t="s">
        <v>710</v>
      </c>
      <c r="H44" s="193" t="s">
        <v>744</v>
      </c>
      <c r="I44" s="108" t="s">
        <v>745</v>
      </c>
      <c r="J44" s="102" t="s">
        <v>48</v>
      </c>
      <c r="K44" s="91">
        <v>1</v>
      </c>
      <c r="L44" s="90"/>
      <c r="M44" s="91">
        <v>0</v>
      </c>
      <c r="N44" s="90"/>
      <c r="O44" s="91">
        <v>0.5</v>
      </c>
      <c r="P44" s="90"/>
      <c r="Q44" s="91">
        <v>0.75</v>
      </c>
      <c r="R44" s="90"/>
      <c r="S44" s="91">
        <v>1</v>
      </c>
      <c r="T44" s="193" t="s">
        <v>746</v>
      </c>
      <c r="U44" s="92"/>
      <c r="V44" s="93"/>
      <c r="W44" s="92"/>
      <c r="X44" s="92"/>
      <c r="Y44" s="93"/>
      <c r="Z44" s="93"/>
      <c r="AA44" s="93"/>
      <c r="AB44" s="92"/>
      <c r="AC44" s="93"/>
      <c r="AD44" s="92"/>
      <c r="AE44" s="92"/>
      <c r="AF44" s="92"/>
      <c r="AG44" s="92"/>
      <c r="AH44" s="92"/>
      <c r="AI44" s="93"/>
    </row>
    <row r="45" spans="1:35" ht="132" x14ac:dyDescent="0.25">
      <c r="B45" s="87" t="s">
        <v>44</v>
      </c>
      <c r="C45" s="120" t="s">
        <v>809</v>
      </c>
      <c r="D45" s="175" t="s">
        <v>81</v>
      </c>
      <c r="E45" s="87" t="s">
        <v>87</v>
      </c>
      <c r="F45" s="87" t="s">
        <v>617</v>
      </c>
      <c r="G45" s="175" t="s">
        <v>84</v>
      </c>
      <c r="H45" s="193" t="s">
        <v>88</v>
      </c>
      <c r="I45" s="101" t="s">
        <v>89</v>
      </c>
      <c r="J45" s="102" t="s">
        <v>48</v>
      </c>
      <c r="K45" s="91">
        <v>1</v>
      </c>
      <c r="L45" s="102"/>
      <c r="M45" s="91">
        <v>0</v>
      </c>
      <c r="N45" s="102"/>
      <c r="O45" s="91">
        <v>0</v>
      </c>
      <c r="P45" s="102"/>
      <c r="Q45" s="91">
        <v>1</v>
      </c>
      <c r="R45" s="102"/>
      <c r="S45" s="91">
        <v>1</v>
      </c>
      <c r="T45" s="193" t="s">
        <v>314</v>
      </c>
      <c r="U45" s="92"/>
      <c r="V45" s="93"/>
      <c r="W45" s="92"/>
      <c r="X45" s="92"/>
      <c r="Y45" s="93"/>
      <c r="Z45" s="93"/>
      <c r="AA45" s="93"/>
      <c r="AB45" s="92"/>
      <c r="AC45" s="93"/>
      <c r="AD45" s="92"/>
      <c r="AE45" s="92"/>
      <c r="AF45" s="92"/>
      <c r="AG45" s="92"/>
      <c r="AH45" s="92"/>
      <c r="AI45" s="93"/>
    </row>
    <row r="46" spans="1:35" ht="132" x14ac:dyDescent="0.25">
      <c r="B46" s="87" t="s">
        <v>44</v>
      </c>
      <c r="C46" s="120" t="s">
        <v>809</v>
      </c>
      <c r="D46" s="175" t="s">
        <v>81</v>
      </c>
      <c r="E46" s="87" t="s">
        <v>87</v>
      </c>
      <c r="F46" s="87" t="s">
        <v>618</v>
      </c>
      <c r="G46" s="175" t="s">
        <v>84</v>
      </c>
      <c r="H46" s="193" t="s">
        <v>90</v>
      </c>
      <c r="I46" s="101" t="s">
        <v>619</v>
      </c>
      <c r="J46" s="102" t="s">
        <v>48</v>
      </c>
      <c r="K46" s="91">
        <v>1</v>
      </c>
      <c r="L46" s="102"/>
      <c r="M46" s="91">
        <v>0</v>
      </c>
      <c r="N46" s="102"/>
      <c r="O46" s="91">
        <v>0</v>
      </c>
      <c r="P46" s="102"/>
      <c r="Q46" s="91">
        <v>1</v>
      </c>
      <c r="R46" s="102"/>
      <c r="S46" s="91">
        <v>1</v>
      </c>
      <c r="T46" s="193" t="s">
        <v>314</v>
      </c>
      <c r="U46" s="92"/>
      <c r="V46" s="93"/>
      <c r="W46" s="92"/>
      <c r="X46" s="92"/>
      <c r="Y46" s="93"/>
      <c r="Z46" s="93"/>
      <c r="AA46" s="93"/>
      <c r="AB46" s="92"/>
      <c r="AC46" s="93"/>
      <c r="AD46" s="92"/>
      <c r="AE46" s="92"/>
      <c r="AF46" s="92"/>
      <c r="AG46" s="92"/>
      <c r="AH46" s="92"/>
      <c r="AI46" s="93"/>
    </row>
    <row r="47" spans="1:35" ht="173.25" customHeight="1" x14ac:dyDescent="0.25">
      <c r="B47" s="87" t="s">
        <v>44</v>
      </c>
      <c r="C47" s="120" t="s">
        <v>809</v>
      </c>
      <c r="D47" s="88" t="s">
        <v>81</v>
      </c>
      <c r="E47" s="87" t="s">
        <v>82</v>
      </c>
      <c r="F47" s="87" t="s">
        <v>83</v>
      </c>
      <c r="G47" s="88" t="s">
        <v>91</v>
      </c>
      <c r="H47" s="193" t="s">
        <v>781</v>
      </c>
      <c r="I47" s="101" t="s">
        <v>782</v>
      </c>
      <c r="J47" s="102" t="s">
        <v>48</v>
      </c>
      <c r="K47" s="91">
        <v>1</v>
      </c>
      <c r="L47" s="102"/>
      <c r="M47" s="91">
        <v>0.1</v>
      </c>
      <c r="N47" s="102"/>
      <c r="O47" s="91">
        <v>0.5</v>
      </c>
      <c r="P47" s="102"/>
      <c r="Q47" s="91">
        <v>0.75</v>
      </c>
      <c r="R47" s="102"/>
      <c r="S47" s="91">
        <v>1</v>
      </c>
      <c r="T47" s="193" t="s">
        <v>763</v>
      </c>
      <c r="U47" s="92"/>
      <c r="V47" s="93"/>
      <c r="W47" s="92"/>
      <c r="X47" s="92"/>
      <c r="Y47" s="93"/>
      <c r="Z47" s="93"/>
      <c r="AA47" s="93"/>
      <c r="AB47" s="92"/>
      <c r="AC47" s="93"/>
      <c r="AD47" s="92"/>
      <c r="AE47" s="92" t="s">
        <v>50</v>
      </c>
      <c r="AF47" s="92"/>
      <c r="AG47" s="92" t="s">
        <v>50</v>
      </c>
      <c r="AH47" s="92"/>
      <c r="AI47" s="93"/>
    </row>
    <row r="48" spans="1:35" ht="134.25" customHeight="1" x14ac:dyDescent="0.25">
      <c r="B48" s="87" t="s">
        <v>44</v>
      </c>
      <c r="C48" s="120" t="s">
        <v>809</v>
      </c>
      <c r="D48" s="88" t="s">
        <v>81</v>
      </c>
      <c r="E48" s="87" t="s">
        <v>59</v>
      </c>
      <c r="F48" s="87" t="s">
        <v>615</v>
      </c>
      <c r="G48" s="88" t="s">
        <v>69</v>
      </c>
      <c r="H48" s="193" t="s">
        <v>620</v>
      </c>
      <c r="I48" s="101" t="s">
        <v>92</v>
      </c>
      <c r="J48" s="102" t="s">
        <v>48</v>
      </c>
      <c r="K48" s="105">
        <v>1</v>
      </c>
      <c r="L48" s="132"/>
      <c r="M48" s="91">
        <v>0</v>
      </c>
      <c r="N48" s="132"/>
      <c r="O48" s="91">
        <v>1</v>
      </c>
      <c r="P48" s="103"/>
      <c r="Q48" s="91">
        <v>1</v>
      </c>
      <c r="R48" s="103"/>
      <c r="S48" s="91">
        <v>1</v>
      </c>
      <c r="T48" s="193" t="s">
        <v>61</v>
      </c>
      <c r="U48" s="92"/>
      <c r="V48" s="93"/>
      <c r="W48" s="92"/>
      <c r="X48" s="92"/>
      <c r="Y48" s="93"/>
      <c r="Z48" s="93"/>
      <c r="AA48" s="93"/>
      <c r="AB48" s="92"/>
      <c r="AC48" s="93"/>
      <c r="AD48" s="92"/>
      <c r="AE48" s="92"/>
      <c r="AF48" s="92"/>
      <c r="AG48" s="92"/>
      <c r="AH48" s="92"/>
      <c r="AI48" s="93"/>
    </row>
    <row r="49" spans="2:35" ht="139.5" customHeight="1" x14ac:dyDescent="0.25">
      <c r="B49" s="87" t="s">
        <v>44</v>
      </c>
      <c r="C49" s="120" t="s">
        <v>809</v>
      </c>
      <c r="D49" s="88" t="s">
        <v>81</v>
      </c>
      <c r="E49" s="87" t="s">
        <v>59</v>
      </c>
      <c r="F49" s="87" t="s">
        <v>615</v>
      </c>
      <c r="G49" s="88" t="s">
        <v>69</v>
      </c>
      <c r="H49" s="193" t="s">
        <v>93</v>
      </c>
      <c r="I49" s="101" t="s">
        <v>94</v>
      </c>
      <c r="J49" s="102" t="s">
        <v>48</v>
      </c>
      <c r="K49" s="105">
        <v>1</v>
      </c>
      <c r="L49" s="132"/>
      <c r="M49" s="91">
        <v>0.25</v>
      </c>
      <c r="N49" s="132"/>
      <c r="O49" s="91">
        <f>25%+M49</f>
        <v>0.5</v>
      </c>
      <c r="P49" s="103"/>
      <c r="Q49" s="91">
        <v>0.75</v>
      </c>
      <c r="R49" s="103"/>
      <c r="S49" s="91">
        <v>1</v>
      </c>
      <c r="T49" s="193" t="s">
        <v>61</v>
      </c>
      <c r="U49" s="92"/>
      <c r="V49" s="93"/>
      <c r="W49" s="92"/>
      <c r="X49" s="92"/>
      <c r="Y49" s="93"/>
      <c r="Z49" s="93"/>
      <c r="AA49" s="93"/>
      <c r="AB49" s="92"/>
      <c r="AC49" s="93"/>
      <c r="AD49" s="92"/>
      <c r="AE49" s="92"/>
      <c r="AF49" s="92"/>
      <c r="AG49" s="92"/>
      <c r="AH49" s="92"/>
      <c r="AI49" s="93"/>
    </row>
    <row r="50" spans="2:35" ht="149.25" customHeight="1" x14ac:dyDescent="0.25">
      <c r="B50" s="87" t="s">
        <v>44</v>
      </c>
      <c r="C50" s="120" t="s">
        <v>809</v>
      </c>
      <c r="D50" s="88" t="s">
        <v>81</v>
      </c>
      <c r="E50" s="87" t="s">
        <v>59</v>
      </c>
      <c r="F50" s="87" t="s">
        <v>615</v>
      </c>
      <c r="G50" s="88" t="s">
        <v>95</v>
      </c>
      <c r="H50" s="193" t="s">
        <v>96</v>
      </c>
      <c r="I50" s="101" t="s">
        <v>97</v>
      </c>
      <c r="J50" s="102" t="s">
        <v>48</v>
      </c>
      <c r="K50" s="91">
        <v>1</v>
      </c>
      <c r="L50" s="90"/>
      <c r="M50" s="91">
        <v>0.25</v>
      </c>
      <c r="N50" s="90"/>
      <c r="O50" s="91">
        <v>0.5</v>
      </c>
      <c r="P50" s="90"/>
      <c r="Q50" s="91">
        <v>0.75</v>
      </c>
      <c r="R50" s="90"/>
      <c r="S50" s="91">
        <v>1</v>
      </c>
      <c r="T50" s="193" t="s">
        <v>65</v>
      </c>
      <c r="U50" s="92"/>
      <c r="V50" s="93"/>
      <c r="W50" s="92"/>
      <c r="X50" s="92"/>
      <c r="Y50" s="93"/>
      <c r="Z50" s="93"/>
      <c r="AA50" s="93"/>
      <c r="AB50" s="92"/>
      <c r="AC50" s="93"/>
      <c r="AD50" s="92"/>
      <c r="AE50" s="92"/>
      <c r="AF50" s="92"/>
      <c r="AG50" s="92"/>
      <c r="AH50" s="92"/>
      <c r="AI50" s="93"/>
    </row>
    <row r="51" spans="2:35" ht="132" x14ac:dyDescent="0.25">
      <c r="B51" s="87" t="s">
        <v>44</v>
      </c>
      <c r="C51" s="120" t="s">
        <v>809</v>
      </c>
      <c r="D51" s="88" t="s">
        <v>708</v>
      </c>
      <c r="E51" s="87" t="s">
        <v>59</v>
      </c>
      <c r="F51" s="87" t="s">
        <v>615</v>
      </c>
      <c r="G51" s="88" t="s">
        <v>95</v>
      </c>
      <c r="H51" s="193" t="s">
        <v>296</v>
      </c>
      <c r="I51" s="101" t="s">
        <v>297</v>
      </c>
      <c r="J51" s="102" t="s">
        <v>48</v>
      </c>
      <c r="K51" s="105">
        <v>1</v>
      </c>
      <c r="L51" s="102"/>
      <c r="M51" s="91">
        <v>0.25</v>
      </c>
      <c r="N51" s="102"/>
      <c r="O51" s="91">
        <v>0.5</v>
      </c>
      <c r="P51" s="91"/>
      <c r="Q51" s="91">
        <v>0.75</v>
      </c>
      <c r="R51" s="91"/>
      <c r="S51" s="91">
        <v>1</v>
      </c>
      <c r="T51" s="193" t="s">
        <v>298</v>
      </c>
      <c r="U51" s="92"/>
      <c r="V51" s="115"/>
      <c r="W51" s="92"/>
      <c r="X51" s="92"/>
      <c r="Y51" s="93"/>
      <c r="Z51" s="93"/>
      <c r="AA51" s="92" t="s">
        <v>50</v>
      </c>
      <c r="AB51" s="92"/>
      <c r="AC51" s="93"/>
      <c r="AD51" s="92"/>
      <c r="AE51" s="92"/>
      <c r="AF51" s="92"/>
      <c r="AG51" s="92"/>
      <c r="AH51" s="92"/>
      <c r="AI51" s="93"/>
    </row>
    <row r="52" spans="2:35" ht="132" x14ac:dyDescent="0.25">
      <c r="B52" s="87" t="s">
        <v>44</v>
      </c>
      <c r="C52" s="120" t="s">
        <v>809</v>
      </c>
      <c r="D52" s="88" t="s">
        <v>708</v>
      </c>
      <c r="E52" s="87" t="s">
        <v>59</v>
      </c>
      <c r="F52" s="87" t="s">
        <v>615</v>
      </c>
      <c r="G52" s="88" t="s">
        <v>95</v>
      </c>
      <c r="H52" s="193" t="s">
        <v>299</v>
      </c>
      <c r="I52" s="101" t="s">
        <v>300</v>
      </c>
      <c r="J52" s="102" t="s">
        <v>48</v>
      </c>
      <c r="K52" s="105">
        <v>1</v>
      </c>
      <c r="L52" s="102"/>
      <c r="M52" s="91">
        <v>0.25</v>
      </c>
      <c r="N52" s="102"/>
      <c r="O52" s="91">
        <v>0.5</v>
      </c>
      <c r="P52" s="91"/>
      <c r="Q52" s="91">
        <v>0.75</v>
      </c>
      <c r="R52" s="91"/>
      <c r="S52" s="91">
        <v>1</v>
      </c>
      <c r="T52" s="193" t="s">
        <v>301</v>
      </c>
      <c r="U52" s="92"/>
      <c r="V52" s="178"/>
      <c r="W52" s="92"/>
      <c r="X52" s="92"/>
      <c r="Y52" s="93"/>
      <c r="Z52" s="93"/>
      <c r="AA52" s="93"/>
      <c r="AB52" s="92"/>
      <c r="AC52" s="93"/>
      <c r="AD52" s="92"/>
      <c r="AE52" s="92"/>
      <c r="AF52" s="92"/>
      <c r="AG52" s="92"/>
      <c r="AH52" s="92"/>
      <c r="AI52" s="93"/>
    </row>
    <row r="53" spans="2:35" ht="132" x14ac:dyDescent="0.25">
      <c r="B53" s="87" t="s">
        <v>44</v>
      </c>
      <c r="C53" s="120" t="s">
        <v>809</v>
      </c>
      <c r="D53" s="88" t="s">
        <v>81</v>
      </c>
      <c r="E53" s="87" t="s">
        <v>59</v>
      </c>
      <c r="F53" s="87" t="s">
        <v>615</v>
      </c>
      <c r="G53" s="88" t="s">
        <v>95</v>
      </c>
      <c r="H53" s="193" t="s">
        <v>621</v>
      </c>
      <c r="I53" s="101" t="s">
        <v>99</v>
      </c>
      <c r="J53" s="102" t="s">
        <v>98</v>
      </c>
      <c r="K53" s="91">
        <v>1</v>
      </c>
      <c r="L53" s="103"/>
      <c r="M53" s="91">
        <v>0</v>
      </c>
      <c r="N53" s="103"/>
      <c r="O53" s="91">
        <v>0.5</v>
      </c>
      <c r="P53" s="103">
        <v>1</v>
      </c>
      <c r="Q53" s="91">
        <v>1</v>
      </c>
      <c r="R53" s="103">
        <v>1</v>
      </c>
      <c r="S53" s="91">
        <v>1</v>
      </c>
      <c r="T53" s="193" t="s">
        <v>719</v>
      </c>
      <c r="U53" s="92"/>
      <c r="V53" s="93" t="s">
        <v>86</v>
      </c>
      <c r="W53" s="92"/>
      <c r="X53" s="92"/>
      <c r="Y53" s="93"/>
      <c r="Z53" s="93"/>
      <c r="AA53" s="93"/>
      <c r="AB53" s="92"/>
      <c r="AC53" s="93"/>
      <c r="AD53" s="92"/>
      <c r="AE53" s="92"/>
      <c r="AF53" s="92"/>
      <c r="AG53" s="92"/>
      <c r="AH53" s="92"/>
      <c r="AI53" s="93"/>
    </row>
    <row r="54" spans="2:35" ht="132" x14ac:dyDescent="0.25">
      <c r="B54" s="87" t="s">
        <v>44</v>
      </c>
      <c r="C54" s="120" t="s">
        <v>809</v>
      </c>
      <c r="D54" s="88" t="s">
        <v>81</v>
      </c>
      <c r="E54" s="87" t="s">
        <v>59</v>
      </c>
      <c r="F54" s="87" t="s">
        <v>615</v>
      </c>
      <c r="G54" s="88" t="s">
        <v>95</v>
      </c>
      <c r="H54" s="193" t="s">
        <v>100</v>
      </c>
      <c r="I54" s="101" t="s">
        <v>101</v>
      </c>
      <c r="J54" s="102" t="s">
        <v>48</v>
      </c>
      <c r="K54" s="91">
        <v>1</v>
      </c>
      <c r="L54" s="103"/>
      <c r="M54" s="91">
        <v>0</v>
      </c>
      <c r="N54" s="103"/>
      <c r="O54" s="91">
        <v>0.5</v>
      </c>
      <c r="P54" s="103"/>
      <c r="Q54" s="91">
        <v>1</v>
      </c>
      <c r="R54" s="103"/>
      <c r="S54" s="91">
        <v>1</v>
      </c>
      <c r="T54" s="193" t="s">
        <v>102</v>
      </c>
      <c r="U54" s="92"/>
      <c r="V54" s="93" t="s">
        <v>86</v>
      </c>
      <c r="W54" s="92"/>
      <c r="X54" s="92"/>
      <c r="Y54" s="93"/>
      <c r="Z54" s="93"/>
      <c r="AA54" s="93"/>
      <c r="AB54" s="92"/>
      <c r="AC54" s="93"/>
      <c r="AD54" s="92"/>
      <c r="AE54" s="92"/>
      <c r="AF54" s="92"/>
      <c r="AG54" s="92"/>
      <c r="AH54" s="92"/>
      <c r="AI54" s="93"/>
    </row>
    <row r="55" spans="2:35" ht="132" x14ac:dyDescent="0.25">
      <c r="B55" s="190" t="s">
        <v>44</v>
      </c>
      <c r="C55" s="120" t="s">
        <v>809</v>
      </c>
      <c r="D55" s="180" t="s">
        <v>81</v>
      </c>
      <c r="E55" s="190" t="s">
        <v>59</v>
      </c>
      <c r="F55" s="190" t="s">
        <v>615</v>
      </c>
      <c r="G55" s="180" t="s">
        <v>95</v>
      </c>
      <c r="H55" s="193" t="s">
        <v>814</v>
      </c>
      <c r="I55" s="101" t="s">
        <v>815</v>
      </c>
      <c r="J55" s="102" t="s">
        <v>48</v>
      </c>
      <c r="K55" s="91">
        <v>1</v>
      </c>
      <c r="L55" s="103"/>
      <c r="M55" s="91">
        <v>0</v>
      </c>
      <c r="N55" s="103"/>
      <c r="O55" s="91">
        <v>0</v>
      </c>
      <c r="P55" s="103"/>
      <c r="Q55" s="91">
        <v>1</v>
      </c>
      <c r="R55" s="103"/>
      <c r="S55" s="91">
        <v>1</v>
      </c>
      <c r="T55" s="193" t="s">
        <v>103</v>
      </c>
      <c r="U55" s="92"/>
      <c r="V55" s="134"/>
      <c r="W55" s="92"/>
      <c r="X55" s="92"/>
      <c r="Y55" s="93"/>
      <c r="Z55" s="93"/>
      <c r="AA55" s="93"/>
      <c r="AB55" s="92"/>
      <c r="AC55" s="93"/>
      <c r="AD55" s="92"/>
      <c r="AE55" s="92"/>
      <c r="AF55" s="92"/>
      <c r="AG55" s="92"/>
      <c r="AH55" s="92"/>
      <c r="AI55" s="93"/>
    </row>
    <row r="56" spans="2:35" ht="132" x14ac:dyDescent="0.25">
      <c r="B56" s="87" t="s">
        <v>44</v>
      </c>
      <c r="C56" s="120" t="s">
        <v>809</v>
      </c>
      <c r="D56" s="88" t="s">
        <v>81</v>
      </c>
      <c r="E56" s="87" t="s">
        <v>59</v>
      </c>
      <c r="F56" s="87" t="s">
        <v>615</v>
      </c>
      <c r="G56" s="88" t="s">
        <v>95</v>
      </c>
      <c r="H56" s="193" t="s">
        <v>104</v>
      </c>
      <c r="I56" s="101" t="s">
        <v>622</v>
      </c>
      <c r="J56" s="102" t="s">
        <v>48</v>
      </c>
      <c r="K56" s="91">
        <v>1</v>
      </c>
      <c r="L56" s="103"/>
      <c r="M56" s="91">
        <v>0</v>
      </c>
      <c r="N56" s="103"/>
      <c r="O56" s="91">
        <v>0.5</v>
      </c>
      <c r="P56" s="103"/>
      <c r="Q56" s="91">
        <v>1</v>
      </c>
      <c r="R56" s="103"/>
      <c r="S56" s="91">
        <v>1</v>
      </c>
      <c r="T56" s="193" t="s">
        <v>68</v>
      </c>
      <c r="U56" s="92"/>
      <c r="V56" s="172" t="s">
        <v>135</v>
      </c>
      <c r="W56" s="92"/>
      <c r="X56" s="92"/>
      <c r="Y56" s="93"/>
      <c r="Z56" s="93"/>
      <c r="AA56" s="93"/>
      <c r="AB56" s="92"/>
      <c r="AC56" s="93"/>
      <c r="AD56" s="92"/>
      <c r="AE56" s="92"/>
      <c r="AF56" s="92"/>
      <c r="AG56" s="92"/>
      <c r="AH56" s="92"/>
      <c r="AI56" s="93"/>
    </row>
    <row r="57" spans="2:35" ht="132" x14ac:dyDescent="0.25">
      <c r="B57" s="87" t="s">
        <v>44</v>
      </c>
      <c r="C57" s="120" t="s">
        <v>809</v>
      </c>
      <c r="D57" s="88" t="s">
        <v>81</v>
      </c>
      <c r="E57" s="87" t="s">
        <v>59</v>
      </c>
      <c r="F57" s="87" t="s">
        <v>615</v>
      </c>
      <c r="G57" s="88" t="s">
        <v>95</v>
      </c>
      <c r="H57" s="193" t="s">
        <v>105</v>
      </c>
      <c r="I57" s="101" t="s">
        <v>106</v>
      </c>
      <c r="J57" s="102" t="s">
        <v>48</v>
      </c>
      <c r="K57" s="91">
        <v>1</v>
      </c>
      <c r="L57" s="103"/>
      <c r="M57" s="91">
        <v>0.25</v>
      </c>
      <c r="N57" s="103"/>
      <c r="O57" s="91">
        <v>0.5</v>
      </c>
      <c r="P57" s="103"/>
      <c r="Q57" s="91">
        <v>0.75</v>
      </c>
      <c r="R57" s="103"/>
      <c r="S57" s="91">
        <v>1</v>
      </c>
      <c r="T57" s="193" t="s">
        <v>107</v>
      </c>
      <c r="U57" s="92"/>
      <c r="V57" s="93" t="s">
        <v>86</v>
      </c>
      <c r="W57" s="92"/>
      <c r="X57" s="92"/>
      <c r="Y57" s="93"/>
      <c r="Z57" s="93"/>
      <c r="AA57" s="93"/>
      <c r="AB57" s="92"/>
      <c r="AC57" s="93"/>
      <c r="AD57" s="92"/>
      <c r="AE57" s="92"/>
      <c r="AF57" s="92"/>
      <c r="AG57" s="92"/>
      <c r="AH57" s="92"/>
      <c r="AI57" s="93"/>
    </row>
    <row r="58" spans="2:35" ht="132" x14ac:dyDescent="0.25">
      <c r="B58" s="87" t="s">
        <v>44</v>
      </c>
      <c r="C58" s="120" t="s">
        <v>809</v>
      </c>
      <c r="D58" s="88" t="s">
        <v>81</v>
      </c>
      <c r="E58" s="87" t="s">
        <v>59</v>
      </c>
      <c r="F58" s="87" t="s">
        <v>615</v>
      </c>
      <c r="G58" s="88" t="s">
        <v>95</v>
      </c>
      <c r="H58" s="193" t="s">
        <v>108</v>
      </c>
      <c r="I58" s="101" t="s">
        <v>109</v>
      </c>
      <c r="J58" s="102" t="s">
        <v>48</v>
      </c>
      <c r="K58" s="91">
        <v>1</v>
      </c>
      <c r="L58" s="103"/>
      <c r="M58" s="91">
        <v>0.25</v>
      </c>
      <c r="N58" s="103"/>
      <c r="O58" s="91">
        <v>0.5</v>
      </c>
      <c r="P58" s="103"/>
      <c r="Q58" s="91">
        <v>0.75</v>
      </c>
      <c r="R58" s="103"/>
      <c r="S58" s="91">
        <v>1</v>
      </c>
      <c r="T58" s="193" t="s">
        <v>110</v>
      </c>
      <c r="U58" s="92"/>
      <c r="V58" s="93" t="s">
        <v>86</v>
      </c>
      <c r="W58" s="92"/>
      <c r="X58" s="92"/>
      <c r="Y58" s="93"/>
      <c r="Z58" s="93"/>
      <c r="AA58" s="93"/>
      <c r="AB58" s="92"/>
      <c r="AC58" s="93"/>
      <c r="AD58" s="92"/>
      <c r="AE58" s="92"/>
      <c r="AF58" s="92"/>
      <c r="AG58" s="92"/>
      <c r="AH58" s="92"/>
      <c r="AI58" s="93"/>
    </row>
    <row r="59" spans="2:35" ht="132" x14ac:dyDescent="0.25">
      <c r="B59" s="87" t="s">
        <v>44</v>
      </c>
      <c r="C59" s="120" t="s">
        <v>809</v>
      </c>
      <c r="D59" s="88" t="s">
        <v>81</v>
      </c>
      <c r="E59" s="87" t="s">
        <v>59</v>
      </c>
      <c r="F59" s="87" t="s">
        <v>615</v>
      </c>
      <c r="G59" s="88" t="s">
        <v>95</v>
      </c>
      <c r="H59" s="193" t="s">
        <v>720</v>
      </c>
      <c r="I59" s="101" t="s">
        <v>721</v>
      </c>
      <c r="J59" s="102" t="s">
        <v>48</v>
      </c>
      <c r="K59" s="91">
        <v>1</v>
      </c>
      <c r="L59" s="103"/>
      <c r="M59" s="91">
        <v>0.25</v>
      </c>
      <c r="N59" s="103"/>
      <c r="O59" s="91">
        <v>0.5</v>
      </c>
      <c r="P59" s="103"/>
      <c r="Q59" s="91">
        <v>0.75</v>
      </c>
      <c r="R59" s="103"/>
      <c r="S59" s="91">
        <v>1</v>
      </c>
      <c r="T59" s="193" t="s">
        <v>111</v>
      </c>
      <c r="U59" s="92"/>
      <c r="V59" s="93"/>
      <c r="W59" s="92"/>
      <c r="X59" s="92"/>
      <c r="Y59" s="93"/>
      <c r="Z59" s="93"/>
      <c r="AA59" s="93"/>
      <c r="AB59" s="92" t="s">
        <v>50</v>
      </c>
      <c r="AC59" s="93"/>
      <c r="AD59" s="92"/>
      <c r="AE59" s="92"/>
      <c r="AF59" s="92"/>
      <c r="AG59" s="92"/>
      <c r="AH59" s="92"/>
      <c r="AI59" s="93"/>
    </row>
    <row r="60" spans="2:35" ht="132" x14ac:dyDescent="0.25">
      <c r="B60" s="87" t="s">
        <v>44</v>
      </c>
      <c r="C60" s="120" t="s">
        <v>809</v>
      </c>
      <c r="D60" s="88" t="s">
        <v>81</v>
      </c>
      <c r="E60" s="87" t="s">
        <v>59</v>
      </c>
      <c r="F60" s="87" t="s">
        <v>615</v>
      </c>
      <c r="G60" s="88" t="s">
        <v>95</v>
      </c>
      <c r="H60" s="193" t="s">
        <v>731</v>
      </c>
      <c r="I60" s="101" t="s">
        <v>112</v>
      </c>
      <c r="J60" s="102" t="s">
        <v>48</v>
      </c>
      <c r="K60" s="91">
        <v>1</v>
      </c>
      <c r="L60" s="103"/>
      <c r="M60" s="91">
        <v>0.25</v>
      </c>
      <c r="N60" s="103"/>
      <c r="O60" s="91">
        <v>0.5</v>
      </c>
      <c r="P60" s="103"/>
      <c r="Q60" s="91">
        <v>0.75</v>
      </c>
      <c r="R60" s="103"/>
      <c r="S60" s="91">
        <v>1</v>
      </c>
      <c r="T60" s="193" t="s">
        <v>113</v>
      </c>
      <c r="U60" s="92"/>
      <c r="V60" s="93" t="s">
        <v>86</v>
      </c>
      <c r="W60" s="92"/>
      <c r="X60" s="92"/>
      <c r="Y60" s="93"/>
      <c r="Z60" s="93"/>
      <c r="AA60" s="93"/>
      <c r="AB60" s="92"/>
      <c r="AC60" s="93"/>
      <c r="AD60" s="92"/>
      <c r="AE60" s="92"/>
      <c r="AF60" s="92"/>
      <c r="AG60" s="92"/>
      <c r="AH60" s="92"/>
      <c r="AI60" s="93"/>
    </row>
    <row r="61" spans="2:35" ht="132" x14ac:dyDescent="0.25">
      <c r="B61" s="87" t="s">
        <v>44</v>
      </c>
      <c r="C61" s="120" t="s">
        <v>809</v>
      </c>
      <c r="D61" s="88" t="s">
        <v>81</v>
      </c>
      <c r="E61" s="87" t="s">
        <v>59</v>
      </c>
      <c r="F61" s="87" t="s">
        <v>615</v>
      </c>
      <c r="G61" s="88" t="s">
        <v>95</v>
      </c>
      <c r="H61" s="193" t="s">
        <v>722</v>
      </c>
      <c r="I61" s="101" t="s">
        <v>114</v>
      </c>
      <c r="J61" s="102" t="s">
        <v>98</v>
      </c>
      <c r="K61" s="91">
        <v>1</v>
      </c>
      <c r="L61" s="103"/>
      <c r="M61" s="91">
        <v>0</v>
      </c>
      <c r="N61" s="103"/>
      <c r="O61" s="91">
        <v>0.5</v>
      </c>
      <c r="P61" s="103"/>
      <c r="Q61" s="91">
        <v>1</v>
      </c>
      <c r="R61" s="103"/>
      <c r="S61" s="91">
        <v>1</v>
      </c>
      <c r="T61" s="193" t="s">
        <v>723</v>
      </c>
      <c r="U61" s="92"/>
      <c r="V61" s="93" t="s">
        <v>86</v>
      </c>
      <c r="W61" s="92"/>
      <c r="X61" s="92"/>
      <c r="Y61" s="93"/>
      <c r="Z61" s="93"/>
      <c r="AA61" s="93"/>
      <c r="AB61" s="92"/>
      <c r="AC61" s="93"/>
      <c r="AD61" s="92"/>
      <c r="AE61" s="92"/>
      <c r="AF61" s="92"/>
      <c r="AG61" s="92"/>
      <c r="AH61" s="92"/>
      <c r="AI61" s="93"/>
    </row>
    <row r="62" spans="2:35" ht="132" x14ac:dyDescent="0.25">
      <c r="B62" s="87" t="s">
        <v>44</v>
      </c>
      <c r="C62" s="120" t="s">
        <v>809</v>
      </c>
      <c r="D62" s="88" t="s">
        <v>81</v>
      </c>
      <c r="E62" s="87" t="s">
        <v>59</v>
      </c>
      <c r="F62" s="87" t="s">
        <v>615</v>
      </c>
      <c r="G62" s="88" t="s">
        <v>95</v>
      </c>
      <c r="H62" s="196" t="s">
        <v>725</v>
      </c>
      <c r="I62" s="108" t="s">
        <v>724</v>
      </c>
      <c r="J62" s="102" t="s">
        <v>98</v>
      </c>
      <c r="K62" s="91">
        <v>1</v>
      </c>
      <c r="L62" s="103"/>
      <c r="M62" s="91">
        <v>0.33</v>
      </c>
      <c r="N62" s="103"/>
      <c r="O62" s="91">
        <v>0.66</v>
      </c>
      <c r="P62" s="103"/>
      <c r="Q62" s="91">
        <v>1</v>
      </c>
      <c r="R62" s="103"/>
      <c r="S62" s="91">
        <v>1</v>
      </c>
      <c r="T62" s="193" t="s">
        <v>783</v>
      </c>
      <c r="U62" s="92"/>
      <c r="V62" s="172" t="s">
        <v>135</v>
      </c>
      <c r="W62" s="92"/>
      <c r="X62" s="92"/>
      <c r="Y62" s="93"/>
      <c r="Z62" s="93"/>
      <c r="AA62" s="93"/>
      <c r="AB62" s="92"/>
      <c r="AC62" s="93"/>
      <c r="AD62" s="92"/>
      <c r="AE62" s="92"/>
      <c r="AF62" s="92"/>
      <c r="AG62" s="92"/>
      <c r="AH62" s="92"/>
      <c r="AI62" s="93"/>
    </row>
    <row r="63" spans="2:35" ht="132" x14ac:dyDescent="0.25">
      <c r="B63" s="87" t="s">
        <v>44</v>
      </c>
      <c r="C63" s="120" t="s">
        <v>809</v>
      </c>
      <c r="D63" s="88" t="s">
        <v>81</v>
      </c>
      <c r="E63" s="87" t="s">
        <v>59</v>
      </c>
      <c r="F63" s="87" t="s">
        <v>615</v>
      </c>
      <c r="G63" s="88" t="s">
        <v>95</v>
      </c>
      <c r="H63" s="193" t="s">
        <v>115</v>
      </c>
      <c r="I63" s="101" t="s">
        <v>623</v>
      </c>
      <c r="J63" s="102" t="s">
        <v>48</v>
      </c>
      <c r="K63" s="91">
        <v>1</v>
      </c>
      <c r="L63" s="103"/>
      <c r="M63" s="91">
        <v>0</v>
      </c>
      <c r="N63" s="103"/>
      <c r="O63" s="91">
        <v>0</v>
      </c>
      <c r="P63" s="103"/>
      <c r="Q63" s="91">
        <v>1</v>
      </c>
      <c r="R63" s="103"/>
      <c r="S63" s="91">
        <v>1</v>
      </c>
      <c r="T63" s="193" t="s">
        <v>316</v>
      </c>
      <c r="U63" s="92"/>
      <c r="V63" s="93" t="s">
        <v>86</v>
      </c>
      <c r="W63" s="92"/>
      <c r="X63" s="92"/>
      <c r="Y63" s="93"/>
      <c r="Z63" s="93"/>
      <c r="AA63" s="93"/>
      <c r="AB63" s="92"/>
      <c r="AC63" s="93"/>
      <c r="AD63" s="92"/>
      <c r="AE63" s="92" t="s">
        <v>50</v>
      </c>
      <c r="AF63" s="92"/>
      <c r="AG63" s="92" t="s">
        <v>50</v>
      </c>
      <c r="AH63" s="92"/>
      <c r="AI63" s="93"/>
    </row>
    <row r="64" spans="2:35" ht="132" x14ac:dyDescent="0.25">
      <c r="B64" s="87" t="s">
        <v>44</v>
      </c>
      <c r="C64" s="120" t="s">
        <v>809</v>
      </c>
      <c r="D64" s="88" t="s">
        <v>81</v>
      </c>
      <c r="E64" s="87" t="s">
        <v>59</v>
      </c>
      <c r="F64" s="87" t="s">
        <v>615</v>
      </c>
      <c r="G64" s="88" t="s">
        <v>95</v>
      </c>
      <c r="H64" s="193" t="s">
        <v>116</v>
      </c>
      <c r="I64" s="101" t="s">
        <v>117</v>
      </c>
      <c r="J64" s="102" t="s">
        <v>48</v>
      </c>
      <c r="K64" s="91">
        <v>1</v>
      </c>
      <c r="L64" s="103"/>
      <c r="M64" s="91">
        <v>0.5</v>
      </c>
      <c r="N64" s="103"/>
      <c r="O64" s="91">
        <v>1</v>
      </c>
      <c r="P64" s="103"/>
      <c r="Q64" s="91">
        <v>1</v>
      </c>
      <c r="R64" s="103"/>
      <c r="S64" s="91">
        <v>1</v>
      </c>
      <c r="T64" s="193" t="s">
        <v>317</v>
      </c>
      <c r="U64" s="92"/>
      <c r="V64" s="93" t="s">
        <v>86</v>
      </c>
      <c r="W64" s="92"/>
      <c r="X64" s="92"/>
      <c r="Y64" s="93"/>
      <c r="Z64" s="93"/>
      <c r="AA64" s="93"/>
      <c r="AB64" s="92"/>
      <c r="AC64" s="93"/>
      <c r="AD64" s="92"/>
      <c r="AE64" s="92" t="s">
        <v>50</v>
      </c>
      <c r="AF64" s="92"/>
      <c r="AG64" s="92" t="s">
        <v>50</v>
      </c>
      <c r="AH64" s="92"/>
      <c r="AI64" s="93"/>
    </row>
    <row r="65" spans="2:35" ht="132" x14ac:dyDescent="0.25">
      <c r="B65" s="87" t="s">
        <v>44</v>
      </c>
      <c r="C65" s="120" t="s">
        <v>809</v>
      </c>
      <c r="D65" s="88" t="s">
        <v>81</v>
      </c>
      <c r="E65" s="87" t="s">
        <v>59</v>
      </c>
      <c r="F65" s="87" t="s">
        <v>615</v>
      </c>
      <c r="G65" s="88" t="s">
        <v>95</v>
      </c>
      <c r="H65" s="193" t="s">
        <v>705</v>
      </c>
      <c r="I65" s="101" t="s">
        <v>706</v>
      </c>
      <c r="J65" s="102" t="s">
        <v>48</v>
      </c>
      <c r="K65" s="91">
        <v>1</v>
      </c>
      <c r="L65" s="103"/>
      <c r="M65" s="91">
        <v>0</v>
      </c>
      <c r="N65" s="103"/>
      <c r="O65" s="91">
        <v>0</v>
      </c>
      <c r="P65" s="103"/>
      <c r="Q65" s="91">
        <v>1</v>
      </c>
      <c r="R65" s="103"/>
      <c r="S65" s="91">
        <v>1</v>
      </c>
      <c r="T65" s="193" t="s">
        <v>118</v>
      </c>
      <c r="U65" s="92"/>
      <c r="V65" s="93" t="s">
        <v>86</v>
      </c>
      <c r="W65" s="92"/>
      <c r="X65" s="92"/>
      <c r="Y65" s="93"/>
      <c r="Z65" s="93"/>
      <c r="AA65" s="93"/>
      <c r="AB65" s="92"/>
      <c r="AC65" s="93"/>
      <c r="AD65" s="92"/>
      <c r="AE65" s="92"/>
      <c r="AF65" s="92"/>
      <c r="AG65" s="92"/>
      <c r="AH65" s="92"/>
      <c r="AI65" s="93"/>
    </row>
    <row r="66" spans="2:35" ht="132" x14ac:dyDescent="0.25">
      <c r="B66" s="87" t="s">
        <v>44</v>
      </c>
      <c r="C66" s="120" t="s">
        <v>809</v>
      </c>
      <c r="D66" s="88" t="s">
        <v>81</v>
      </c>
      <c r="E66" s="87" t="s">
        <v>59</v>
      </c>
      <c r="F66" s="87" t="s">
        <v>615</v>
      </c>
      <c r="G66" s="88" t="s">
        <v>120</v>
      </c>
      <c r="H66" s="193" t="s">
        <v>121</v>
      </c>
      <c r="I66" s="101" t="s">
        <v>122</v>
      </c>
      <c r="J66" s="102" t="s">
        <v>48</v>
      </c>
      <c r="K66" s="103">
        <v>2</v>
      </c>
      <c r="L66" s="123"/>
      <c r="M66" s="91">
        <v>0</v>
      </c>
      <c r="N66" s="124">
        <v>1</v>
      </c>
      <c r="O66" s="91">
        <v>0.5</v>
      </c>
      <c r="P66" s="124">
        <v>1</v>
      </c>
      <c r="Q66" s="91">
        <v>0.5</v>
      </c>
      <c r="R66" s="125">
        <v>2</v>
      </c>
      <c r="S66" s="91">
        <v>1</v>
      </c>
      <c r="T66" s="193" t="s">
        <v>707</v>
      </c>
      <c r="U66" s="92"/>
      <c r="V66" s="179"/>
      <c r="W66" s="92"/>
      <c r="X66" s="92"/>
      <c r="Y66" s="93"/>
      <c r="Z66" s="93"/>
      <c r="AA66" s="93"/>
      <c r="AB66" s="92"/>
      <c r="AC66" s="93"/>
      <c r="AD66" s="92"/>
      <c r="AE66" s="92"/>
      <c r="AF66" s="92"/>
      <c r="AG66" s="92"/>
      <c r="AH66" s="92"/>
      <c r="AI66" s="93"/>
    </row>
    <row r="67" spans="2:35" ht="132" x14ac:dyDescent="0.25">
      <c r="B67" s="87" t="s">
        <v>44</v>
      </c>
      <c r="C67" s="120" t="s">
        <v>809</v>
      </c>
      <c r="D67" s="88" t="s">
        <v>81</v>
      </c>
      <c r="E67" s="87" t="s">
        <v>59</v>
      </c>
      <c r="F67" s="87" t="s">
        <v>615</v>
      </c>
      <c r="G67" s="88" t="s">
        <v>120</v>
      </c>
      <c r="H67" s="193" t="s">
        <v>123</v>
      </c>
      <c r="I67" s="101" t="s">
        <v>124</v>
      </c>
      <c r="J67" s="102" t="s">
        <v>48</v>
      </c>
      <c r="K67" s="103">
        <v>4</v>
      </c>
      <c r="L67" s="103">
        <v>1</v>
      </c>
      <c r="M67" s="91">
        <f>+L67/K67</f>
        <v>0.25</v>
      </c>
      <c r="N67" s="168">
        <v>2</v>
      </c>
      <c r="O67" s="91">
        <f>+N67/K67</f>
        <v>0.5</v>
      </c>
      <c r="P67" s="168">
        <v>3</v>
      </c>
      <c r="Q67" s="91">
        <f>+P67/K67</f>
        <v>0.75</v>
      </c>
      <c r="R67" s="125">
        <v>4</v>
      </c>
      <c r="S67" s="91">
        <f>+R67/K67</f>
        <v>1</v>
      </c>
      <c r="T67" s="193" t="s">
        <v>775</v>
      </c>
      <c r="U67" s="92"/>
      <c r="V67" s="179"/>
      <c r="W67" s="92"/>
      <c r="X67" s="92"/>
      <c r="Y67" s="93"/>
      <c r="Z67" s="93"/>
      <c r="AA67" s="93"/>
      <c r="AB67" s="92"/>
      <c r="AC67" s="93"/>
      <c r="AD67" s="92"/>
      <c r="AE67" s="92"/>
      <c r="AF67" s="92"/>
      <c r="AG67" s="92"/>
      <c r="AH67" s="92"/>
      <c r="AI67" s="93"/>
    </row>
    <row r="68" spans="2:35" ht="107.25" customHeight="1" x14ac:dyDescent="0.25">
      <c r="B68" s="87" t="s">
        <v>44</v>
      </c>
      <c r="C68" s="120" t="s">
        <v>809</v>
      </c>
      <c r="D68" s="88" t="s">
        <v>81</v>
      </c>
      <c r="E68" s="87" t="s">
        <v>125</v>
      </c>
      <c r="F68" s="87" t="s">
        <v>126</v>
      </c>
      <c r="G68" s="88" t="s">
        <v>95</v>
      </c>
      <c r="H68" s="193" t="s">
        <v>127</v>
      </c>
      <c r="I68" s="101" t="s">
        <v>128</v>
      </c>
      <c r="J68" s="103" t="s">
        <v>48</v>
      </c>
      <c r="K68" s="91">
        <v>1</v>
      </c>
      <c r="L68" s="104"/>
      <c r="M68" s="91">
        <v>0.25</v>
      </c>
      <c r="N68" s="104"/>
      <c r="O68" s="91">
        <v>0.5</v>
      </c>
      <c r="P68" s="104"/>
      <c r="Q68" s="91">
        <v>0.75</v>
      </c>
      <c r="R68" s="104"/>
      <c r="S68" s="91">
        <v>1</v>
      </c>
      <c r="T68" s="170" t="s">
        <v>49</v>
      </c>
      <c r="U68" s="92"/>
      <c r="V68" s="93"/>
      <c r="W68" s="92"/>
      <c r="X68" s="92"/>
      <c r="Y68" s="93"/>
      <c r="Z68" s="93"/>
      <c r="AA68" s="93"/>
      <c r="AB68" s="92"/>
      <c r="AC68" s="93"/>
      <c r="AD68" s="92"/>
      <c r="AE68" s="92"/>
      <c r="AF68" s="92"/>
      <c r="AG68" s="92"/>
      <c r="AH68" s="92"/>
      <c r="AI68" s="93"/>
    </row>
    <row r="69" spans="2:35" ht="107.25" customHeight="1" x14ac:dyDescent="0.25">
      <c r="B69" s="87" t="s">
        <v>44</v>
      </c>
      <c r="C69" s="120" t="s">
        <v>809</v>
      </c>
      <c r="D69" s="175" t="s">
        <v>81</v>
      </c>
      <c r="E69" s="87" t="s">
        <v>125</v>
      </c>
      <c r="F69" s="87" t="s">
        <v>126</v>
      </c>
      <c r="G69" s="88" t="s">
        <v>95</v>
      </c>
      <c r="H69" s="193" t="s">
        <v>735</v>
      </c>
      <c r="I69" s="101" t="s">
        <v>801</v>
      </c>
      <c r="J69" s="101" t="s">
        <v>48</v>
      </c>
      <c r="K69" s="91">
        <v>1</v>
      </c>
      <c r="L69" s="102"/>
      <c r="M69" s="91">
        <v>0</v>
      </c>
      <c r="N69" s="102"/>
      <c r="O69" s="91">
        <v>1</v>
      </c>
      <c r="P69" s="102"/>
      <c r="Q69" s="91">
        <v>1</v>
      </c>
      <c r="R69" s="102"/>
      <c r="S69" s="91">
        <v>1</v>
      </c>
      <c r="T69" s="193" t="s">
        <v>49</v>
      </c>
      <c r="U69" s="92"/>
      <c r="V69" s="93"/>
      <c r="W69" s="92"/>
      <c r="X69" s="92"/>
      <c r="Y69" s="93"/>
      <c r="Z69" s="93"/>
      <c r="AA69" s="93"/>
      <c r="AB69" s="92"/>
      <c r="AC69" s="93"/>
      <c r="AD69" s="92"/>
      <c r="AE69" s="92"/>
      <c r="AF69" s="92"/>
      <c r="AG69" s="92"/>
      <c r="AH69" s="92"/>
      <c r="AI69" s="93"/>
    </row>
    <row r="70" spans="2:35" ht="107.25" customHeight="1" x14ac:dyDescent="0.25">
      <c r="B70" s="87" t="s">
        <v>44</v>
      </c>
      <c r="C70" s="120" t="s">
        <v>809</v>
      </c>
      <c r="D70" s="175" t="s">
        <v>81</v>
      </c>
      <c r="E70" s="87" t="s">
        <v>125</v>
      </c>
      <c r="F70" s="87" t="s">
        <v>126</v>
      </c>
      <c r="G70" s="88" t="s">
        <v>95</v>
      </c>
      <c r="H70" s="193" t="s">
        <v>802</v>
      </c>
      <c r="I70" s="101" t="s">
        <v>736</v>
      </c>
      <c r="J70" s="101" t="s">
        <v>48</v>
      </c>
      <c r="K70" s="91">
        <v>1</v>
      </c>
      <c r="L70" s="102"/>
      <c r="M70" s="91">
        <v>0</v>
      </c>
      <c r="N70" s="102"/>
      <c r="O70" s="91">
        <v>0.5</v>
      </c>
      <c r="P70" s="102"/>
      <c r="Q70" s="91">
        <v>0.75</v>
      </c>
      <c r="R70" s="102"/>
      <c r="S70" s="91">
        <v>1</v>
      </c>
      <c r="T70" s="193" t="s">
        <v>49</v>
      </c>
      <c r="U70" s="92"/>
      <c r="V70" s="93"/>
      <c r="W70" s="92"/>
      <c r="X70" s="92"/>
      <c r="Y70" s="93"/>
      <c r="Z70" s="93"/>
      <c r="AA70" s="93"/>
      <c r="AB70" s="92"/>
      <c r="AC70" s="93"/>
      <c r="AD70" s="92"/>
      <c r="AE70" s="92"/>
      <c r="AF70" s="92"/>
      <c r="AG70" s="92"/>
      <c r="AH70" s="92"/>
      <c r="AI70" s="93"/>
    </row>
    <row r="71" spans="2:35" ht="129" customHeight="1" x14ac:dyDescent="0.25">
      <c r="B71" s="87" t="s">
        <v>44</v>
      </c>
      <c r="C71" s="120" t="s">
        <v>809</v>
      </c>
      <c r="D71" s="88" t="s">
        <v>81</v>
      </c>
      <c r="E71" s="87" t="s">
        <v>129</v>
      </c>
      <c r="F71" s="87" t="s">
        <v>840</v>
      </c>
      <c r="G71" s="88" t="s">
        <v>95</v>
      </c>
      <c r="H71" s="193" t="s">
        <v>771</v>
      </c>
      <c r="I71" s="101" t="s">
        <v>637</v>
      </c>
      <c r="J71" s="105" t="s">
        <v>48</v>
      </c>
      <c r="K71" s="106">
        <v>12</v>
      </c>
      <c r="L71" s="106">
        <v>3</v>
      </c>
      <c r="M71" s="91">
        <f>+L71/K71</f>
        <v>0.25</v>
      </c>
      <c r="N71" s="106">
        <v>6</v>
      </c>
      <c r="O71" s="91">
        <f>+N71/K71</f>
        <v>0.5</v>
      </c>
      <c r="P71" s="106">
        <v>9</v>
      </c>
      <c r="Q71" s="91">
        <f>+P71/K71</f>
        <v>0.75</v>
      </c>
      <c r="R71" s="106">
        <v>12</v>
      </c>
      <c r="S71" s="91">
        <f>+R71/K71</f>
        <v>1</v>
      </c>
      <c r="T71" s="193" t="s">
        <v>80</v>
      </c>
      <c r="U71" s="92"/>
      <c r="V71" s="93"/>
      <c r="W71" s="92"/>
      <c r="X71" s="92"/>
      <c r="Y71" s="93"/>
      <c r="Z71" s="93"/>
      <c r="AA71" s="93"/>
      <c r="AB71" s="92"/>
      <c r="AC71" s="93"/>
      <c r="AD71" s="92"/>
      <c r="AE71" s="92"/>
      <c r="AF71" s="92"/>
      <c r="AG71" s="92"/>
      <c r="AH71" s="92"/>
      <c r="AI71" s="169" t="s">
        <v>130</v>
      </c>
    </row>
    <row r="72" spans="2:35" s="32" customFormat="1" ht="126.75" customHeight="1" x14ac:dyDescent="0.25">
      <c r="B72" s="107" t="s">
        <v>44</v>
      </c>
      <c r="C72" s="120" t="s">
        <v>809</v>
      </c>
      <c r="D72" s="95" t="s">
        <v>81</v>
      </c>
      <c r="E72" s="107" t="s">
        <v>129</v>
      </c>
      <c r="F72" s="200" t="s">
        <v>840</v>
      </c>
      <c r="G72" s="95" t="s">
        <v>95</v>
      </c>
      <c r="H72" s="196" t="s">
        <v>131</v>
      </c>
      <c r="I72" s="108" t="s">
        <v>132</v>
      </c>
      <c r="J72" s="109" t="s">
        <v>48</v>
      </c>
      <c r="K72" s="110">
        <v>100</v>
      </c>
      <c r="L72" s="111"/>
      <c r="M72" s="112">
        <v>0.25</v>
      </c>
      <c r="N72" s="111"/>
      <c r="O72" s="112">
        <v>0.5</v>
      </c>
      <c r="P72" s="111"/>
      <c r="Q72" s="112">
        <v>0.75</v>
      </c>
      <c r="R72" s="111"/>
      <c r="S72" s="112">
        <v>1</v>
      </c>
      <c r="T72" s="196" t="s">
        <v>133</v>
      </c>
      <c r="U72" s="113"/>
      <c r="V72" s="93"/>
      <c r="W72" s="113"/>
      <c r="X72" s="113"/>
      <c r="Y72" s="114"/>
      <c r="Z72" s="114"/>
      <c r="AA72" s="114"/>
      <c r="AB72" s="113"/>
      <c r="AC72" s="114"/>
      <c r="AD72" s="113"/>
      <c r="AE72" s="113"/>
      <c r="AF72" s="113"/>
      <c r="AG72" s="113"/>
      <c r="AH72" s="113"/>
      <c r="AI72" s="114"/>
    </row>
    <row r="73" spans="2:35" s="32" customFormat="1" ht="126.75" customHeight="1" x14ac:dyDescent="0.25">
      <c r="B73" s="107" t="s">
        <v>44</v>
      </c>
      <c r="C73" s="120" t="s">
        <v>809</v>
      </c>
      <c r="D73" s="95" t="s">
        <v>81</v>
      </c>
      <c r="E73" s="107" t="s">
        <v>129</v>
      </c>
      <c r="F73" s="200" t="s">
        <v>840</v>
      </c>
      <c r="G73" s="95" t="s">
        <v>95</v>
      </c>
      <c r="H73" s="193" t="s">
        <v>638</v>
      </c>
      <c r="I73" s="101" t="s">
        <v>568</v>
      </c>
      <c r="J73" s="102" t="s">
        <v>48</v>
      </c>
      <c r="K73" s="138">
        <v>4</v>
      </c>
      <c r="L73" s="102">
        <v>4</v>
      </c>
      <c r="M73" s="91">
        <v>1</v>
      </c>
      <c r="N73" s="102">
        <v>1</v>
      </c>
      <c r="O73" s="91">
        <v>1</v>
      </c>
      <c r="P73" s="91">
        <v>0.01</v>
      </c>
      <c r="Q73" s="91">
        <v>1</v>
      </c>
      <c r="R73" s="91">
        <v>0.01</v>
      </c>
      <c r="S73" s="91">
        <v>1</v>
      </c>
      <c r="T73" s="193" t="s">
        <v>295</v>
      </c>
      <c r="U73" s="113"/>
      <c r="V73" s="93"/>
      <c r="W73" s="113"/>
      <c r="X73" s="113"/>
      <c r="Y73" s="114"/>
      <c r="Z73" s="114"/>
      <c r="AA73" s="114"/>
      <c r="AB73" s="113"/>
      <c r="AC73" s="114"/>
      <c r="AD73" s="113"/>
      <c r="AE73" s="113"/>
      <c r="AF73" s="113"/>
      <c r="AG73" s="113"/>
      <c r="AH73" s="113"/>
      <c r="AI73" s="114"/>
    </row>
    <row r="74" spans="2:35" s="32" customFormat="1" ht="123" customHeight="1" x14ac:dyDescent="0.25">
      <c r="B74" s="107" t="s">
        <v>44</v>
      </c>
      <c r="C74" s="120" t="s">
        <v>809</v>
      </c>
      <c r="D74" s="95" t="s">
        <v>81</v>
      </c>
      <c r="E74" s="107" t="s">
        <v>129</v>
      </c>
      <c r="F74" s="200" t="s">
        <v>840</v>
      </c>
      <c r="G74" s="95" t="s">
        <v>95</v>
      </c>
      <c r="H74" s="193" t="s">
        <v>639</v>
      </c>
      <c r="I74" s="101" t="s">
        <v>640</v>
      </c>
      <c r="J74" s="102" t="s">
        <v>48</v>
      </c>
      <c r="K74" s="91">
        <v>1</v>
      </c>
      <c r="L74" s="102">
        <v>1</v>
      </c>
      <c r="M74" s="91">
        <v>0.25</v>
      </c>
      <c r="N74" s="102">
        <v>1</v>
      </c>
      <c r="O74" s="91">
        <v>0.5</v>
      </c>
      <c r="P74" s="91">
        <v>0.01</v>
      </c>
      <c r="Q74" s="91">
        <v>0.75</v>
      </c>
      <c r="R74" s="91">
        <v>0.01</v>
      </c>
      <c r="S74" s="91">
        <v>1</v>
      </c>
      <c r="T74" s="193" t="s">
        <v>295</v>
      </c>
      <c r="U74" s="113"/>
      <c r="V74" s="93"/>
      <c r="W74" s="113"/>
      <c r="X74" s="113"/>
      <c r="Y74" s="114"/>
      <c r="Z74" s="114"/>
      <c r="AA74" s="114"/>
      <c r="AB74" s="113"/>
      <c r="AC74" s="114"/>
      <c r="AD74" s="113"/>
      <c r="AE74" s="113"/>
      <c r="AF74" s="113"/>
      <c r="AG74" s="113"/>
      <c r="AH74" s="113"/>
      <c r="AI74" s="114"/>
    </row>
    <row r="75" spans="2:35" ht="256.5" customHeight="1" x14ac:dyDescent="0.25">
      <c r="B75" s="87" t="s">
        <v>44</v>
      </c>
      <c r="C75" s="120" t="s">
        <v>809</v>
      </c>
      <c r="D75" s="88" t="s">
        <v>81</v>
      </c>
      <c r="E75" s="87" t="s">
        <v>129</v>
      </c>
      <c r="F75" s="200" t="s">
        <v>840</v>
      </c>
      <c r="G75" s="88" t="s">
        <v>69</v>
      </c>
      <c r="H75" s="193" t="s">
        <v>569</v>
      </c>
      <c r="I75" s="101" t="s">
        <v>134</v>
      </c>
      <c r="J75" s="102" t="s">
        <v>48</v>
      </c>
      <c r="K75" s="91">
        <v>1</v>
      </c>
      <c r="L75" s="103"/>
      <c r="M75" s="91">
        <v>0.25</v>
      </c>
      <c r="N75" s="103"/>
      <c r="O75" s="91">
        <v>0.5</v>
      </c>
      <c r="P75" s="103"/>
      <c r="Q75" s="91">
        <v>0.75</v>
      </c>
      <c r="R75" s="103"/>
      <c r="S75" s="91">
        <v>1</v>
      </c>
      <c r="T75" s="196" t="s">
        <v>784</v>
      </c>
      <c r="U75" s="92"/>
      <c r="V75" s="172" t="s">
        <v>135</v>
      </c>
      <c r="W75" s="92"/>
      <c r="X75" s="92" t="s">
        <v>50</v>
      </c>
      <c r="Y75" s="93"/>
      <c r="Z75" s="93"/>
      <c r="AA75" s="93"/>
      <c r="AB75" s="92"/>
      <c r="AC75" s="93"/>
      <c r="AD75" s="92"/>
      <c r="AE75" s="92"/>
      <c r="AF75" s="92"/>
      <c r="AG75" s="92"/>
      <c r="AH75" s="92"/>
      <c r="AI75" s="93"/>
    </row>
    <row r="76" spans="2:35" ht="135.75" customHeight="1" x14ac:dyDescent="0.25">
      <c r="B76" s="87" t="s">
        <v>44</v>
      </c>
      <c r="C76" s="120" t="s">
        <v>809</v>
      </c>
      <c r="D76" s="88" t="s">
        <v>81</v>
      </c>
      <c r="E76" s="87" t="s">
        <v>136</v>
      </c>
      <c r="F76" s="87" t="s">
        <v>841</v>
      </c>
      <c r="G76" s="88" t="s">
        <v>95</v>
      </c>
      <c r="H76" s="87" t="s">
        <v>137</v>
      </c>
      <c r="I76" s="89" t="s">
        <v>138</v>
      </c>
      <c r="J76" s="88" t="s">
        <v>48</v>
      </c>
      <c r="K76" s="122">
        <v>1</v>
      </c>
      <c r="L76" s="122"/>
      <c r="M76" s="91">
        <v>0.25</v>
      </c>
      <c r="N76" s="103"/>
      <c r="O76" s="91">
        <v>0.5</v>
      </c>
      <c r="P76" s="103"/>
      <c r="Q76" s="91">
        <v>0.75</v>
      </c>
      <c r="R76" s="103"/>
      <c r="S76" s="91">
        <v>1</v>
      </c>
      <c r="T76" s="193" t="s">
        <v>78</v>
      </c>
      <c r="U76" s="92"/>
      <c r="V76" s="93"/>
      <c r="W76" s="92"/>
      <c r="X76" s="92"/>
      <c r="Y76" s="93"/>
      <c r="Z76" s="93"/>
      <c r="AA76" s="93"/>
      <c r="AB76" s="92"/>
      <c r="AC76" s="93"/>
      <c r="AD76" s="92"/>
      <c r="AE76" s="92"/>
      <c r="AF76" s="92"/>
      <c r="AG76" s="92"/>
      <c r="AH76" s="92"/>
      <c r="AI76" s="93"/>
    </row>
    <row r="77" spans="2:35" ht="135.75" customHeight="1" x14ac:dyDescent="0.25">
      <c r="B77" s="87" t="s">
        <v>44</v>
      </c>
      <c r="C77" s="120" t="s">
        <v>809</v>
      </c>
      <c r="D77" s="88" t="s">
        <v>81</v>
      </c>
      <c r="E77" s="87" t="s">
        <v>136</v>
      </c>
      <c r="F77" s="200" t="s">
        <v>841</v>
      </c>
      <c r="G77" s="88" t="s">
        <v>95</v>
      </c>
      <c r="H77" s="193" t="s">
        <v>139</v>
      </c>
      <c r="I77" s="101" t="s">
        <v>140</v>
      </c>
      <c r="J77" s="102" t="s">
        <v>48</v>
      </c>
      <c r="K77" s="91">
        <v>1</v>
      </c>
      <c r="L77" s="103"/>
      <c r="M77" s="91">
        <v>0.25</v>
      </c>
      <c r="N77" s="103"/>
      <c r="O77" s="91">
        <v>0.5</v>
      </c>
      <c r="P77" s="103"/>
      <c r="Q77" s="91">
        <v>0.75</v>
      </c>
      <c r="R77" s="103"/>
      <c r="S77" s="91">
        <v>1</v>
      </c>
      <c r="T77" s="193" t="s">
        <v>78</v>
      </c>
      <c r="U77" s="92"/>
      <c r="V77" s="93"/>
      <c r="W77" s="92"/>
      <c r="X77" s="92"/>
      <c r="Y77" s="93"/>
      <c r="Z77" s="93"/>
      <c r="AA77" s="93"/>
      <c r="AB77" s="92"/>
      <c r="AC77" s="93"/>
      <c r="AD77" s="92"/>
      <c r="AE77" s="92"/>
      <c r="AF77" s="92"/>
      <c r="AG77" s="92"/>
      <c r="AH77" s="92"/>
      <c r="AI77" s="93"/>
    </row>
    <row r="78" spans="2:35" ht="135.75" customHeight="1" x14ac:dyDescent="0.25">
      <c r="B78" s="87" t="s">
        <v>44</v>
      </c>
      <c r="C78" s="120" t="s">
        <v>809</v>
      </c>
      <c r="D78" s="88" t="s">
        <v>81</v>
      </c>
      <c r="E78" s="87" t="s">
        <v>136</v>
      </c>
      <c r="F78" s="200" t="s">
        <v>841</v>
      </c>
      <c r="G78" s="88" t="s">
        <v>95</v>
      </c>
      <c r="H78" s="193" t="s">
        <v>748</v>
      </c>
      <c r="I78" s="101" t="s">
        <v>750</v>
      </c>
      <c r="J78" s="101" t="s">
        <v>48</v>
      </c>
      <c r="K78" s="91">
        <v>1</v>
      </c>
      <c r="L78" s="91"/>
      <c r="M78" s="91">
        <v>0.25</v>
      </c>
      <c r="N78" s="91"/>
      <c r="O78" s="91">
        <v>0.5</v>
      </c>
      <c r="P78" s="91"/>
      <c r="Q78" s="91">
        <v>0.75</v>
      </c>
      <c r="R78" s="91"/>
      <c r="S78" s="91">
        <v>1</v>
      </c>
      <c r="T78" s="193" t="s">
        <v>749</v>
      </c>
      <c r="U78" s="92"/>
      <c r="V78" s="93"/>
      <c r="W78" s="92"/>
      <c r="X78" s="92"/>
      <c r="Y78" s="93"/>
      <c r="Z78" s="93"/>
      <c r="AA78" s="93"/>
      <c r="AB78" s="92"/>
      <c r="AC78" s="93"/>
      <c r="AD78" s="92"/>
      <c r="AE78" s="92"/>
      <c r="AF78" s="92"/>
      <c r="AG78" s="92"/>
      <c r="AH78" s="92"/>
      <c r="AI78" s="93"/>
    </row>
    <row r="79" spans="2:35" ht="280.5" x14ac:dyDescent="0.25">
      <c r="B79" s="87" t="s">
        <v>44</v>
      </c>
      <c r="C79" s="120" t="s">
        <v>809</v>
      </c>
      <c r="D79" s="88" t="s">
        <v>81</v>
      </c>
      <c r="E79" s="87" t="s">
        <v>136</v>
      </c>
      <c r="F79" s="200" t="s">
        <v>841</v>
      </c>
      <c r="G79" s="88" t="s">
        <v>69</v>
      </c>
      <c r="H79" s="195" t="s">
        <v>331</v>
      </c>
      <c r="I79" s="148" t="s">
        <v>141</v>
      </c>
      <c r="J79" s="197" t="s">
        <v>48</v>
      </c>
      <c r="K79" s="198"/>
      <c r="L79" s="198"/>
      <c r="M79" s="199"/>
      <c r="N79" s="198"/>
      <c r="O79" s="199"/>
      <c r="P79" s="198"/>
      <c r="Q79" s="199"/>
      <c r="R79" s="198"/>
      <c r="S79" s="199"/>
      <c r="T79" s="195" t="s">
        <v>654</v>
      </c>
      <c r="U79" s="92"/>
      <c r="V79" s="93"/>
      <c r="W79" s="92"/>
      <c r="X79" s="92"/>
      <c r="Y79" s="93"/>
      <c r="Z79" s="93"/>
      <c r="AA79" s="93"/>
      <c r="AB79" s="92"/>
      <c r="AC79" s="93"/>
      <c r="AD79" s="92"/>
      <c r="AE79" s="92"/>
      <c r="AF79" s="92"/>
      <c r="AG79" s="92"/>
      <c r="AH79" s="92"/>
      <c r="AI79" s="93"/>
    </row>
    <row r="80" spans="2:35" ht="280.5" x14ac:dyDescent="0.25">
      <c r="B80" s="87" t="s">
        <v>44</v>
      </c>
      <c r="C80" s="120" t="s">
        <v>809</v>
      </c>
      <c r="D80" s="88" t="s">
        <v>81</v>
      </c>
      <c r="E80" s="87" t="s">
        <v>136</v>
      </c>
      <c r="F80" s="200" t="s">
        <v>841</v>
      </c>
      <c r="G80" s="88" t="s">
        <v>69</v>
      </c>
      <c r="H80" s="195" t="s">
        <v>332</v>
      </c>
      <c r="I80" s="148" t="s">
        <v>142</v>
      </c>
      <c r="J80" s="197" t="s">
        <v>48</v>
      </c>
      <c r="K80" s="198"/>
      <c r="L80" s="198"/>
      <c r="M80" s="199"/>
      <c r="N80" s="198"/>
      <c r="O80" s="199"/>
      <c r="P80" s="198"/>
      <c r="Q80" s="199"/>
      <c r="R80" s="198"/>
      <c r="S80" s="199"/>
      <c r="T80" s="195" t="s">
        <v>654</v>
      </c>
      <c r="U80" s="92"/>
      <c r="V80" s="93"/>
      <c r="W80" s="92"/>
      <c r="X80" s="92"/>
      <c r="Y80" s="93"/>
      <c r="Z80" s="93"/>
      <c r="AA80" s="93"/>
      <c r="AB80" s="92"/>
      <c r="AC80" s="93"/>
      <c r="AD80" s="92"/>
      <c r="AE80" s="92"/>
      <c r="AF80" s="92"/>
      <c r="AG80" s="92"/>
      <c r="AH80" s="92"/>
      <c r="AI80" s="93"/>
    </row>
    <row r="81" spans="2:35" ht="129" customHeight="1" x14ac:dyDescent="0.25">
      <c r="B81" s="87" t="s">
        <v>44</v>
      </c>
      <c r="C81" s="120" t="s">
        <v>809</v>
      </c>
      <c r="D81" s="88" t="s">
        <v>81</v>
      </c>
      <c r="E81" s="87" t="s">
        <v>136</v>
      </c>
      <c r="F81" s="200" t="s">
        <v>841</v>
      </c>
      <c r="G81" s="88" t="s">
        <v>69</v>
      </c>
      <c r="H81" s="195" t="s">
        <v>333</v>
      </c>
      <c r="I81" s="148" t="s">
        <v>143</v>
      </c>
      <c r="J81" s="197" t="s">
        <v>48</v>
      </c>
      <c r="K81" s="198"/>
      <c r="L81" s="198"/>
      <c r="M81" s="199"/>
      <c r="N81" s="198"/>
      <c r="O81" s="199"/>
      <c r="P81" s="198"/>
      <c r="Q81" s="199"/>
      <c r="R81" s="198"/>
      <c r="S81" s="199"/>
      <c r="T81" s="195" t="s">
        <v>144</v>
      </c>
      <c r="U81" s="92"/>
      <c r="V81" s="93"/>
      <c r="W81" s="92"/>
      <c r="X81" s="92"/>
      <c r="Y81" s="93"/>
      <c r="Z81" s="93"/>
      <c r="AA81" s="93"/>
      <c r="AB81" s="92"/>
      <c r="AC81" s="93"/>
      <c r="AD81" s="92"/>
      <c r="AE81" s="92"/>
      <c r="AF81" s="92"/>
      <c r="AG81" s="92"/>
      <c r="AH81" s="92"/>
      <c r="AI81" s="93"/>
    </row>
    <row r="82" spans="2:35" ht="129" customHeight="1" x14ac:dyDescent="0.25">
      <c r="B82" s="87" t="s">
        <v>44</v>
      </c>
      <c r="C82" s="120" t="s">
        <v>809</v>
      </c>
      <c r="D82" s="88" t="s">
        <v>81</v>
      </c>
      <c r="E82" s="87" t="s">
        <v>136</v>
      </c>
      <c r="F82" s="200" t="s">
        <v>841</v>
      </c>
      <c r="G82" s="88" t="s">
        <v>69</v>
      </c>
      <c r="H82" s="195" t="s">
        <v>334</v>
      </c>
      <c r="I82" s="148" t="s">
        <v>145</v>
      </c>
      <c r="J82" s="197" t="s">
        <v>48</v>
      </c>
      <c r="K82" s="198"/>
      <c r="L82" s="198"/>
      <c r="M82" s="199"/>
      <c r="N82" s="198"/>
      <c r="O82" s="199"/>
      <c r="P82" s="198"/>
      <c r="Q82" s="199"/>
      <c r="R82" s="198"/>
      <c r="S82" s="199"/>
      <c r="T82" s="195" t="s">
        <v>144</v>
      </c>
      <c r="U82" s="92"/>
      <c r="V82" s="93"/>
      <c r="W82" s="92"/>
      <c r="X82" s="92"/>
      <c r="Y82" s="93"/>
      <c r="Z82" s="93"/>
      <c r="AA82" s="93"/>
      <c r="AB82" s="92"/>
      <c r="AC82" s="93"/>
      <c r="AD82" s="92"/>
      <c r="AE82" s="92"/>
      <c r="AF82" s="92"/>
      <c r="AG82" s="92"/>
      <c r="AH82" s="92"/>
      <c r="AI82" s="93"/>
    </row>
    <row r="83" spans="2:35" ht="280.5" x14ac:dyDescent="0.25">
      <c r="B83" s="87" t="s">
        <v>44</v>
      </c>
      <c r="C83" s="120" t="s">
        <v>809</v>
      </c>
      <c r="D83" s="88" t="s">
        <v>81</v>
      </c>
      <c r="E83" s="87" t="s">
        <v>136</v>
      </c>
      <c r="F83" s="200" t="s">
        <v>841</v>
      </c>
      <c r="G83" s="88" t="s">
        <v>69</v>
      </c>
      <c r="H83" s="195" t="s">
        <v>717</v>
      </c>
      <c r="I83" s="148" t="s">
        <v>718</v>
      </c>
      <c r="J83" s="197" t="s">
        <v>48</v>
      </c>
      <c r="K83" s="198" t="s">
        <v>659</v>
      </c>
      <c r="L83" s="198"/>
      <c r="M83" s="199"/>
      <c r="N83" s="198"/>
      <c r="O83" s="199"/>
      <c r="P83" s="198"/>
      <c r="Q83" s="199"/>
      <c r="R83" s="198"/>
      <c r="S83" s="199"/>
      <c r="T83" s="195" t="s">
        <v>654</v>
      </c>
      <c r="U83" s="92"/>
      <c r="V83" s="93"/>
      <c r="W83" s="92"/>
      <c r="X83" s="92"/>
      <c r="Y83" s="93"/>
      <c r="Z83" s="93"/>
      <c r="AA83" s="93"/>
      <c r="AB83" s="92"/>
      <c r="AC83" s="93"/>
      <c r="AD83" s="92"/>
      <c r="AE83" s="92"/>
      <c r="AF83" s="92"/>
      <c r="AG83" s="92"/>
      <c r="AH83" s="92"/>
      <c r="AI83" s="93"/>
    </row>
    <row r="84" spans="2:35" ht="155.25" customHeight="1" x14ac:dyDescent="0.25">
      <c r="B84" s="87" t="s">
        <v>44</v>
      </c>
      <c r="C84" s="120" t="s">
        <v>809</v>
      </c>
      <c r="D84" s="88" t="s">
        <v>81</v>
      </c>
      <c r="E84" s="87" t="s">
        <v>136</v>
      </c>
      <c r="F84" s="200" t="s">
        <v>841</v>
      </c>
      <c r="G84" s="88" t="s">
        <v>69</v>
      </c>
      <c r="H84" s="193" t="s">
        <v>146</v>
      </c>
      <c r="I84" s="101" t="s">
        <v>147</v>
      </c>
      <c r="J84" s="102" t="s">
        <v>52</v>
      </c>
      <c r="K84" s="91">
        <v>1</v>
      </c>
      <c r="L84" s="103"/>
      <c r="M84" s="91">
        <v>0.25</v>
      </c>
      <c r="N84" s="103"/>
      <c r="O84" s="91">
        <v>0.5</v>
      </c>
      <c r="P84" s="103"/>
      <c r="Q84" s="91">
        <v>0.75</v>
      </c>
      <c r="R84" s="103"/>
      <c r="S84" s="91">
        <v>1</v>
      </c>
      <c r="T84" s="193" t="s">
        <v>78</v>
      </c>
      <c r="U84" s="92"/>
      <c r="V84" s="93"/>
      <c r="W84" s="92"/>
      <c r="X84" s="92"/>
      <c r="Y84" s="93"/>
      <c r="Z84" s="93"/>
      <c r="AA84" s="93"/>
      <c r="AB84" s="92"/>
      <c r="AC84" s="93"/>
      <c r="AD84" s="92"/>
      <c r="AE84" s="92"/>
      <c r="AF84" s="92"/>
      <c r="AG84" s="92"/>
      <c r="AH84" s="92"/>
      <c r="AI84" s="93"/>
    </row>
    <row r="85" spans="2:35" ht="155.25" customHeight="1" x14ac:dyDescent="0.25">
      <c r="B85" s="87" t="s">
        <v>324</v>
      </c>
      <c r="C85" s="120" t="s">
        <v>809</v>
      </c>
      <c r="D85" s="88" t="s">
        <v>81</v>
      </c>
      <c r="E85" s="87" t="s">
        <v>149</v>
      </c>
      <c r="F85" s="87" t="s">
        <v>150</v>
      </c>
      <c r="G85" s="88" t="s">
        <v>95</v>
      </c>
      <c r="H85" s="193" t="s">
        <v>154</v>
      </c>
      <c r="I85" s="101" t="s">
        <v>155</v>
      </c>
      <c r="J85" s="102" t="s">
        <v>48</v>
      </c>
      <c r="K85" s="91">
        <v>1</v>
      </c>
      <c r="L85" s="103"/>
      <c r="M85" s="91">
        <v>0.25</v>
      </c>
      <c r="N85" s="103"/>
      <c r="O85" s="91">
        <v>0.5</v>
      </c>
      <c r="P85" s="103"/>
      <c r="Q85" s="91">
        <v>0.75</v>
      </c>
      <c r="R85" s="103"/>
      <c r="S85" s="91">
        <v>1</v>
      </c>
      <c r="T85" s="193" t="s">
        <v>151</v>
      </c>
      <c r="U85" s="92"/>
      <c r="V85" s="93"/>
      <c r="W85" s="92"/>
      <c r="X85" s="92"/>
      <c r="Y85" s="93"/>
      <c r="Z85" s="93"/>
      <c r="AA85" s="93"/>
      <c r="AB85" s="92"/>
      <c r="AC85" s="93"/>
      <c r="AD85" s="92"/>
      <c r="AE85" s="92"/>
      <c r="AF85" s="92"/>
      <c r="AG85" s="92"/>
      <c r="AH85" s="92"/>
      <c r="AI85" s="93"/>
    </row>
    <row r="86" spans="2:35" ht="155.25" customHeight="1" x14ac:dyDescent="0.25">
      <c r="B86" s="87" t="s">
        <v>324</v>
      </c>
      <c r="C86" s="120" t="s">
        <v>809</v>
      </c>
      <c r="D86" s="88" t="s">
        <v>81</v>
      </c>
      <c r="E86" s="87" t="s">
        <v>149</v>
      </c>
      <c r="F86" s="87" t="s">
        <v>150</v>
      </c>
      <c r="G86" s="88" t="s">
        <v>156</v>
      </c>
      <c r="H86" s="193" t="s">
        <v>157</v>
      </c>
      <c r="I86" s="101" t="s">
        <v>767</v>
      </c>
      <c r="J86" s="102" t="s">
        <v>48</v>
      </c>
      <c r="K86" s="103">
        <v>1</v>
      </c>
      <c r="L86" s="103"/>
      <c r="M86" s="91">
        <v>0</v>
      </c>
      <c r="N86" s="103"/>
      <c r="O86" s="91">
        <v>0</v>
      </c>
      <c r="P86" s="103"/>
      <c r="Q86" s="91">
        <v>0</v>
      </c>
      <c r="R86" s="103"/>
      <c r="S86" s="91">
        <v>1</v>
      </c>
      <c r="T86" s="193" t="s">
        <v>151</v>
      </c>
      <c r="U86" s="92"/>
      <c r="V86" s="102" t="s">
        <v>86</v>
      </c>
      <c r="W86" s="92"/>
      <c r="X86" s="92"/>
      <c r="Y86" s="93"/>
      <c r="Z86" s="93"/>
      <c r="AA86" s="93"/>
      <c r="AB86" s="92"/>
      <c r="AC86" s="93"/>
      <c r="AD86" s="92"/>
      <c r="AE86" s="92"/>
      <c r="AF86" s="92"/>
      <c r="AG86" s="92"/>
      <c r="AH86" s="92"/>
      <c r="AI86" s="93"/>
    </row>
    <row r="87" spans="2:35" ht="155.25" customHeight="1" x14ac:dyDescent="0.25">
      <c r="B87" s="87" t="s">
        <v>324</v>
      </c>
      <c r="C87" s="120" t="s">
        <v>809</v>
      </c>
      <c r="D87" s="88" t="s">
        <v>81</v>
      </c>
      <c r="E87" s="87" t="s">
        <v>149</v>
      </c>
      <c r="F87" s="87" t="s">
        <v>150</v>
      </c>
      <c r="G87" s="88" t="s">
        <v>158</v>
      </c>
      <c r="H87" s="193" t="s">
        <v>159</v>
      </c>
      <c r="I87" s="101" t="s">
        <v>160</v>
      </c>
      <c r="J87" s="102" t="s">
        <v>48</v>
      </c>
      <c r="K87" s="91">
        <v>1</v>
      </c>
      <c r="L87" s="103"/>
      <c r="M87" s="91">
        <v>0.25</v>
      </c>
      <c r="N87" s="103"/>
      <c r="O87" s="91">
        <v>0.5</v>
      </c>
      <c r="P87" s="103"/>
      <c r="Q87" s="91">
        <v>0.75</v>
      </c>
      <c r="R87" s="103"/>
      <c r="S87" s="91">
        <v>1</v>
      </c>
      <c r="T87" s="193" t="s">
        <v>151</v>
      </c>
      <c r="U87" s="92"/>
      <c r="V87" s="93"/>
      <c r="W87" s="92"/>
      <c r="X87" s="92"/>
      <c r="Y87" s="93"/>
      <c r="Z87" s="93"/>
      <c r="AA87" s="93"/>
      <c r="AB87" s="92"/>
      <c r="AC87" s="93"/>
      <c r="AD87" s="92"/>
      <c r="AE87" s="92"/>
      <c r="AF87" s="92"/>
      <c r="AG87" s="92"/>
      <c r="AH87" s="92"/>
      <c r="AI87" s="93"/>
    </row>
    <row r="88" spans="2:35" ht="154.5" customHeight="1" x14ac:dyDescent="0.25">
      <c r="B88" s="87" t="s">
        <v>324</v>
      </c>
      <c r="C88" s="120" t="s">
        <v>809</v>
      </c>
      <c r="D88" s="175" t="s">
        <v>81</v>
      </c>
      <c r="E88" s="87" t="s">
        <v>149</v>
      </c>
      <c r="F88" s="87" t="s">
        <v>150</v>
      </c>
      <c r="G88" s="175" t="s">
        <v>95</v>
      </c>
      <c r="H88" s="87" t="s">
        <v>768</v>
      </c>
      <c r="I88" s="89" t="s">
        <v>769</v>
      </c>
      <c r="J88" s="88" t="s">
        <v>48</v>
      </c>
      <c r="K88" s="175">
        <v>1</v>
      </c>
      <c r="L88" s="175"/>
      <c r="M88" s="91">
        <v>0.1</v>
      </c>
      <c r="N88" s="175"/>
      <c r="O88" s="91">
        <v>0.25</v>
      </c>
      <c r="P88" s="175"/>
      <c r="Q88" s="91">
        <v>0.8</v>
      </c>
      <c r="R88" s="175"/>
      <c r="S88" s="91">
        <v>1</v>
      </c>
      <c r="T88" s="87" t="s">
        <v>151</v>
      </c>
      <c r="U88" s="92"/>
      <c r="V88" s="93"/>
      <c r="W88" s="92"/>
      <c r="X88" s="92"/>
      <c r="Y88" s="93"/>
      <c r="Z88" s="93"/>
      <c r="AA88" s="93"/>
      <c r="AB88" s="92"/>
      <c r="AC88" s="93"/>
      <c r="AD88" s="92"/>
      <c r="AE88" s="92"/>
      <c r="AF88" s="92"/>
      <c r="AG88" s="92"/>
      <c r="AH88" s="92"/>
      <c r="AI88" s="93"/>
    </row>
    <row r="89" spans="2:35" ht="152.25" customHeight="1" x14ac:dyDescent="0.25">
      <c r="B89" s="87" t="s">
        <v>324</v>
      </c>
      <c r="C89" s="120" t="s">
        <v>809</v>
      </c>
      <c r="D89" s="175" t="s">
        <v>81</v>
      </c>
      <c r="E89" s="87" t="s">
        <v>149</v>
      </c>
      <c r="F89" s="87" t="s">
        <v>150</v>
      </c>
      <c r="G89" s="175" t="s">
        <v>95</v>
      </c>
      <c r="H89" s="87" t="s">
        <v>776</v>
      </c>
      <c r="I89" s="89" t="s">
        <v>777</v>
      </c>
      <c r="J89" s="88" t="s">
        <v>48</v>
      </c>
      <c r="K89" s="175">
        <v>1</v>
      </c>
      <c r="L89" s="175"/>
      <c r="M89" s="91">
        <v>0.1</v>
      </c>
      <c r="N89" s="175"/>
      <c r="O89" s="91">
        <v>0.25</v>
      </c>
      <c r="P89" s="175"/>
      <c r="Q89" s="91">
        <v>0.5</v>
      </c>
      <c r="R89" s="175"/>
      <c r="S89" s="91">
        <v>1</v>
      </c>
      <c r="T89" s="87" t="s">
        <v>151</v>
      </c>
      <c r="U89" s="92"/>
      <c r="V89" s="93"/>
      <c r="W89" s="92"/>
      <c r="X89" s="92"/>
      <c r="Y89" s="93"/>
      <c r="Z89" s="93"/>
      <c r="AA89" s="93"/>
      <c r="AB89" s="92"/>
      <c r="AC89" s="93"/>
      <c r="AD89" s="92"/>
      <c r="AE89" s="92"/>
      <c r="AF89" s="92"/>
      <c r="AG89" s="92"/>
      <c r="AH89" s="92"/>
      <c r="AI89" s="93"/>
    </row>
    <row r="90" spans="2:35" ht="166.5" customHeight="1" x14ac:dyDescent="0.25">
      <c r="B90" s="87" t="s">
        <v>324</v>
      </c>
      <c r="C90" s="120" t="s">
        <v>809</v>
      </c>
      <c r="D90" s="175" t="s">
        <v>81</v>
      </c>
      <c r="E90" s="87" t="s">
        <v>149</v>
      </c>
      <c r="F90" s="87" t="s">
        <v>150</v>
      </c>
      <c r="G90" s="175" t="s">
        <v>95</v>
      </c>
      <c r="H90" s="87" t="s">
        <v>798</v>
      </c>
      <c r="I90" s="89" t="s">
        <v>770</v>
      </c>
      <c r="J90" s="88" t="s">
        <v>48</v>
      </c>
      <c r="K90" s="175">
        <v>1</v>
      </c>
      <c r="L90" s="175"/>
      <c r="M90" s="91">
        <v>0.15</v>
      </c>
      <c r="N90" s="175"/>
      <c r="O90" s="91">
        <v>0.25</v>
      </c>
      <c r="P90" s="175"/>
      <c r="Q90" s="91">
        <v>0.5</v>
      </c>
      <c r="R90" s="175"/>
      <c r="S90" s="91">
        <v>1</v>
      </c>
      <c r="T90" s="87" t="s">
        <v>151</v>
      </c>
      <c r="U90" s="92"/>
      <c r="V90" s="93"/>
      <c r="W90" s="92"/>
      <c r="X90" s="92"/>
      <c r="Y90" s="93"/>
      <c r="Z90" s="93"/>
      <c r="AA90" s="93"/>
      <c r="AB90" s="92"/>
      <c r="AC90" s="93"/>
      <c r="AD90" s="92"/>
      <c r="AE90" s="92"/>
      <c r="AF90" s="92"/>
      <c r="AG90" s="92"/>
      <c r="AH90" s="92"/>
      <c r="AI90" s="93"/>
    </row>
    <row r="91" spans="2:35" ht="165" x14ac:dyDescent="0.25">
      <c r="B91" s="87" t="s">
        <v>161</v>
      </c>
      <c r="C91" s="120" t="s">
        <v>809</v>
      </c>
      <c r="D91" s="88" t="s">
        <v>81</v>
      </c>
      <c r="E91" s="87" t="s">
        <v>182</v>
      </c>
      <c r="F91" s="87" t="s">
        <v>183</v>
      </c>
      <c r="G91" s="88" t="s">
        <v>158</v>
      </c>
      <c r="H91" s="193" t="s">
        <v>184</v>
      </c>
      <c r="I91" s="115" t="s">
        <v>185</v>
      </c>
      <c r="J91" s="102" t="s">
        <v>148</v>
      </c>
      <c r="K91" s="91">
        <v>1</v>
      </c>
      <c r="L91" s="103"/>
      <c r="M91" s="91">
        <v>0.25</v>
      </c>
      <c r="N91" s="103"/>
      <c r="O91" s="91">
        <v>0.5</v>
      </c>
      <c r="P91" s="103"/>
      <c r="Q91" s="91">
        <v>0.75</v>
      </c>
      <c r="R91" s="103"/>
      <c r="S91" s="91">
        <v>1</v>
      </c>
      <c r="T91" s="193" t="s">
        <v>186</v>
      </c>
      <c r="U91" s="92" t="s">
        <v>788</v>
      </c>
      <c r="V91" s="93" t="s">
        <v>51</v>
      </c>
      <c r="W91" s="92"/>
      <c r="X91" s="92"/>
      <c r="Y91" s="93"/>
      <c r="Z91" s="93"/>
      <c r="AA91" s="93"/>
      <c r="AB91" s="92"/>
      <c r="AC91" s="93"/>
      <c r="AD91" s="92"/>
      <c r="AE91" s="92"/>
      <c r="AF91" s="92"/>
      <c r="AG91" s="92"/>
      <c r="AH91" s="92"/>
      <c r="AI91" s="93"/>
    </row>
    <row r="92" spans="2:35" ht="231" customHeight="1" x14ac:dyDescent="0.25">
      <c r="B92" s="87" t="s">
        <v>324</v>
      </c>
      <c r="C92" s="120" t="s">
        <v>809</v>
      </c>
      <c r="D92" s="88" t="s">
        <v>81</v>
      </c>
      <c r="E92" s="87" t="s">
        <v>162</v>
      </c>
      <c r="F92" s="87" t="s">
        <v>163</v>
      </c>
      <c r="G92" s="88" t="s">
        <v>95</v>
      </c>
      <c r="H92" s="193" t="s">
        <v>713</v>
      </c>
      <c r="I92" s="101" t="s">
        <v>715</v>
      </c>
      <c r="J92" s="102" t="s">
        <v>48</v>
      </c>
      <c r="K92" s="150">
        <v>1</v>
      </c>
      <c r="L92" s="151"/>
      <c r="M92" s="91">
        <v>0</v>
      </c>
      <c r="N92" s="103"/>
      <c r="O92" s="91">
        <v>0</v>
      </c>
      <c r="P92" s="103"/>
      <c r="Q92" s="91">
        <v>0</v>
      </c>
      <c r="R92" s="103">
        <v>1</v>
      </c>
      <c r="S92" s="91">
        <v>1</v>
      </c>
      <c r="T92" s="193" t="s">
        <v>164</v>
      </c>
      <c r="U92" s="92"/>
      <c r="V92" s="93"/>
      <c r="W92" s="92"/>
      <c r="X92" s="92"/>
      <c r="Y92" s="93"/>
      <c r="Z92" s="93"/>
      <c r="AA92" s="93"/>
      <c r="AB92" s="92"/>
      <c r="AC92" s="93"/>
      <c r="AD92" s="92"/>
      <c r="AE92" s="92"/>
      <c r="AF92" s="92"/>
      <c r="AG92" s="92"/>
      <c r="AH92" s="92" t="s">
        <v>50</v>
      </c>
      <c r="AI92" s="93"/>
    </row>
    <row r="93" spans="2:35" ht="223.5" customHeight="1" x14ac:dyDescent="0.25">
      <c r="B93" s="87" t="s">
        <v>324</v>
      </c>
      <c r="C93" s="120" t="s">
        <v>809</v>
      </c>
      <c r="D93" s="88" t="s">
        <v>81</v>
      </c>
      <c r="E93" s="87" t="s">
        <v>162</v>
      </c>
      <c r="F93" s="87" t="s">
        <v>163</v>
      </c>
      <c r="G93" s="88" t="s">
        <v>95</v>
      </c>
      <c r="H93" s="193" t="s">
        <v>714</v>
      </c>
      <c r="I93" s="101" t="s">
        <v>716</v>
      </c>
      <c r="J93" s="102" t="s">
        <v>48</v>
      </c>
      <c r="K93" s="150">
        <v>1</v>
      </c>
      <c r="L93" s="151"/>
      <c r="M93" s="91">
        <v>0</v>
      </c>
      <c r="N93" s="103"/>
      <c r="O93" s="91">
        <v>0</v>
      </c>
      <c r="P93" s="103"/>
      <c r="Q93" s="91">
        <v>0</v>
      </c>
      <c r="R93" s="103">
        <v>1</v>
      </c>
      <c r="S93" s="91">
        <v>1</v>
      </c>
      <c r="T93" s="193" t="s">
        <v>164</v>
      </c>
      <c r="U93" s="92"/>
      <c r="V93" s="93"/>
      <c r="W93" s="92"/>
      <c r="X93" s="92"/>
      <c r="Y93" s="93"/>
      <c r="Z93" s="93"/>
      <c r="AA93" s="93"/>
      <c r="AB93" s="92"/>
      <c r="AC93" s="93"/>
      <c r="AD93" s="92"/>
      <c r="AE93" s="92"/>
      <c r="AF93" s="92"/>
      <c r="AG93" s="92"/>
      <c r="AH93" s="92" t="s">
        <v>50</v>
      </c>
      <c r="AI93" s="93"/>
    </row>
    <row r="94" spans="2:35" ht="233.25" customHeight="1" x14ac:dyDescent="0.25">
      <c r="B94" s="87" t="s">
        <v>161</v>
      </c>
      <c r="C94" s="120" t="s">
        <v>809</v>
      </c>
      <c r="D94" s="88" t="s">
        <v>81</v>
      </c>
      <c r="E94" s="87" t="s">
        <v>162</v>
      </c>
      <c r="F94" s="87" t="s">
        <v>163</v>
      </c>
      <c r="G94" s="88" t="s">
        <v>95</v>
      </c>
      <c r="H94" s="193" t="s">
        <v>834</v>
      </c>
      <c r="I94" s="101" t="s">
        <v>165</v>
      </c>
      <c r="J94" s="102" t="s">
        <v>148</v>
      </c>
      <c r="K94" s="103">
        <f>+Desagregado!D281</f>
        <v>11</v>
      </c>
      <c r="L94" s="103">
        <f>+Desagregado!E282</f>
        <v>3</v>
      </c>
      <c r="M94" s="91">
        <f>+L94/K94</f>
        <v>0.27272727272727271</v>
      </c>
      <c r="N94" s="103">
        <f>+Desagregado!H283</f>
        <v>8</v>
      </c>
      <c r="O94" s="91">
        <f>+N94/K94</f>
        <v>0.72727272727272729</v>
      </c>
      <c r="P94" s="103">
        <f>+Desagregado!K283</f>
        <v>8</v>
      </c>
      <c r="Q94" s="91">
        <f>+P94/K94</f>
        <v>0.72727272727272729</v>
      </c>
      <c r="R94" s="103">
        <f>+Desagregado!N283</f>
        <v>11</v>
      </c>
      <c r="S94" s="91">
        <f>+R94/K94</f>
        <v>1</v>
      </c>
      <c r="T94" s="193" t="s">
        <v>560</v>
      </c>
      <c r="U94" s="92"/>
      <c r="V94" s="93"/>
      <c r="W94" s="92"/>
      <c r="X94" s="92"/>
      <c r="Y94" s="93"/>
      <c r="Z94" s="93"/>
      <c r="AA94" s="93"/>
      <c r="AB94" s="92"/>
      <c r="AC94" s="93"/>
      <c r="AD94" s="92"/>
      <c r="AE94" s="92"/>
      <c r="AF94" s="92"/>
      <c r="AG94" s="92"/>
      <c r="AH94" s="92"/>
      <c r="AI94" s="93"/>
    </row>
    <row r="95" spans="2:35" ht="222" customHeight="1" x14ac:dyDescent="0.25">
      <c r="B95" s="87" t="s">
        <v>161</v>
      </c>
      <c r="C95" s="120" t="s">
        <v>809</v>
      </c>
      <c r="D95" s="88" t="s">
        <v>81</v>
      </c>
      <c r="E95" s="87" t="s">
        <v>162</v>
      </c>
      <c r="F95" s="87" t="s">
        <v>163</v>
      </c>
      <c r="G95" s="88" t="s">
        <v>95</v>
      </c>
      <c r="H95" s="193" t="s">
        <v>835</v>
      </c>
      <c r="I95" s="101" t="s">
        <v>166</v>
      </c>
      <c r="J95" s="102" t="s">
        <v>53</v>
      </c>
      <c r="K95" s="103">
        <f>+Desagregado!D292</f>
        <v>22</v>
      </c>
      <c r="L95" s="103">
        <f>+Desagregado!E293</f>
        <v>3.3</v>
      </c>
      <c r="M95" s="91">
        <f>+L95/K95</f>
        <v>0.15</v>
      </c>
      <c r="N95" s="103">
        <f>+Desagregado!H294</f>
        <v>10.199999999999999</v>
      </c>
      <c r="O95" s="91">
        <f>+N95/K95</f>
        <v>0.46363636363636362</v>
      </c>
      <c r="P95" s="103">
        <f>+Desagregado!K294</f>
        <v>20.399999999999999</v>
      </c>
      <c r="Q95" s="91">
        <f>+P95/K95</f>
        <v>0.92727272727272725</v>
      </c>
      <c r="R95" s="103">
        <f>+Desagregado!N294</f>
        <v>22</v>
      </c>
      <c r="S95" s="91">
        <f>+R95/K95</f>
        <v>1</v>
      </c>
      <c r="T95" s="193" t="s">
        <v>167</v>
      </c>
      <c r="U95" s="92"/>
      <c r="V95" s="93"/>
      <c r="W95" s="92"/>
      <c r="X95" s="92"/>
      <c r="Y95" s="93"/>
      <c r="Z95" s="93"/>
      <c r="AA95" s="93"/>
      <c r="AB95" s="92"/>
      <c r="AC95" s="93"/>
      <c r="AD95" s="92"/>
      <c r="AE95" s="92"/>
      <c r="AF95" s="92"/>
      <c r="AG95" s="92"/>
      <c r="AH95" s="92"/>
      <c r="AI95" s="93"/>
    </row>
    <row r="96" spans="2:35" ht="145.5" customHeight="1" x14ac:dyDescent="0.25">
      <c r="B96" s="87" t="s">
        <v>161</v>
      </c>
      <c r="C96" s="120" t="s">
        <v>809</v>
      </c>
      <c r="D96" s="88" t="s">
        <v>81</v>
      </c>
      <c r="E96" s="87" t="s">
        <v>168</v>
      </c>
      <c r="F96" s="87" t="s">
        <v>169</v>
      </c>
      <c r="G96" s="88" t="s">
        <v>95</v>
      </c>
      <c r="H96" s="193" t="s">
        <v>170</v>
      </c>
      <c r="I96" s="101" t="s">
        <v>645</v>
      </c>
      <c r="J96" s="88" t="s">
        <v>48</v>
      </c>
      <c r="K96" s="103">
        <v>2</v>
      </c>
      <c r="L96" s="103"/>
      <c r="M96" s="91">
        <v>0</v>
      </c>
      <c r="N96" s="103">
        <v>1</v>
      </c>
      <c r="O96" s="91">
        <f>+N96/K96</f>
        <v>0.5</v>
      </c>
      <c r="P96" s="103">
        <v>1</v>
      </c>
      <c r="Q96" s="91">
        <f>+P96/K96</f>
        <v>0.5</v>
      </c>
      <c r="R96" s="103">
        <v>2</v>
      </c>
      <c r="S96" s="91">
        <f>+R96/K96</f>
        <v>1</v>
      </c>
      <c r="T96" s="193" t="s">
        <v>171</v>
      </c>
      <c r="U96" s="92"/>
      <c r="V96" s="172" t="s">
        <v>135</v>
      </c>
      <c r="W96" s="92"/>
      <c r="X96" s="92"/>
      <c r="Y96" s="93"/>
      <c r="Z96" s="93"/>
      <c r="AA96" s="93"/>
      <c r="AB96" s="92"/>
      <c r="AC96" s="93"/>
      <c r="AD96" s="92"/>
      <c r="AE96" s="92"/>
      <c r="AF96" s="92"/>
      <c r="AG96" s="92"/>
      <c r="AH96" s="92"/>
      <c r="AI96" s="170"/>
    </row>
    <row r="97" spans="2:35" ht="112.5" customHeight="1" x14ac:dyDescent="0.25">
      <c r="B97" s="87" t="s">
        <v>161</v>
      </c>
      <c r="C97" s="120" t="s">
        <v>809</v>
      </c>
      <c r="D97" s="88" t="s">
        <v>81</v>
      </c>
      <c r="E97" s="87" t="s">
        <v>168</v>
      </c>
      <c r="F97" s="87" t="s">
        <v>169</v>
      </c>
      <c r="G97" s="88" t="s">
        <v>95</v>
      </c>
      <c r="H97" s="193" t="s">
        <v>172</v>
      </c>
      <c r="I97" s="101" t="s">
        <v>644</v>
      </c>
      <c r="J97" s="88" t="s">
        <v>48</v>
      </c>
      <c r="K97" s="139">
        <v>4</v>
      </c>
      <c r="L97" s="103">
        <v>1</v>
      </c>
      <c r="M97" s="91">
        <f>+L97/K97</f>
        <v>0.25</v>
      </c>
      <c r="N97" s="103">
        <v>2</v>
      </c>
      <c r="O97" s="91">
        <f>+N97/K97</f>
        <v>0.5</v>
      </c>
      <c r="P97" s="103">
        <v>3</v>
      </c>
      <c r="Q97" s="91">
        <v>0.75</v>
      </c>
      <c r="R97" s="103">
        <v>4</v>
      </c>
      <c r="S97" s="91">
        <v>1</v>
      </c>
      <c r="T97" s="193" t="s">
        <v>171</v>
      </c>
      <c r="U97" s="92"/>
      <c r="V97" s="102"/>
      <c r="W97" s="92"/>
      <c r="X97" s="92"/>
      <c r="Y97" s="93"/>
      <c r="Z97" s="93"/>
      <c r="AA97" s="93"/>
      <c r="AB97" s="92"/>
      <c r="AC97" s="93"/>
      <c r="AD97" s="92"/>
      <c r="AE97" s="92"/>
      <c r="AF97" s="92"/>
      <c r="AG97" s="92"/>
      <c r="AH97" s="92"/>
      <c r="AI97" s="170"/>
    </row>
    <row r="98" spans="2:35" ht="105.75" customHeight="1" x14ac:dyDescent="0.25">
      <c r="B98" s="87" t="s">
        <v>161</v>
      </c>
      <c r="C98" s="120" t="s">
        <v>809</v>
      </c>
      <c r="D98" s="175" t="s">
        <v>81</v>
      </c>
      <c r="E98" s="87" t="s">
        <v>168</v>
      </c>
      <c r="F98" s="87" t="s">
        <v>169</v>
      </c>
      <c r="G98" s="175" t="s">
        <v>120</v>
      </c>
      <c r="H98" s="193" t="s">
        <v>792</v>
      </c>
      <c r="I98" s="101" t="s">
        <v>793</v>
      </c>
      <c r="J98" s="175" t="s">
        <v>48</v>
      </c>
      <c r="K98" s="139">
        <v>4</v>
      </c>
      <c r="L98" s="103">
        <v>4</v>
      </c>
      <c r="M98" s="91">
        <v>1</v>
      </c>
      <c r="N98" s="103">
        <v>4</v>
      </c>
      <c r="O98" s="91">
        <v>1</v>
      </c>
      <c r="P98" s="103">
        <v>4</v>
      </c>
      <c r="Q98" s="91">
        <v>1</v>
      </c>
      <c r="R98" s="103">
        <v>4</v>
      </c>
      <c r="S98" s="91">
        <v>1</v>
      </c>
      <c r="T98" s="193" t="s">
        <v>173</v>
      </c>
      <c r="U98" s="92"/>
      <c r="V98" s="102" t="s">
        <v>794</v>
      </c>
      <c r="W98" s="92"/>
      <c r="X98" s="92"/>
      <c r="Y98" s="93"/>
      <c r="Z98" s="93"/>
      <c r="AA98" s="93"/>
      <c r="AB98" s="92"/>
      <c r="AC98" s="93"/>
      <c r="AD98" s="92"/>
      <c r="AE98" s="92"/>
      <c r="AF98" s="92"/>
      <c r="AG98" s="92"/>
      <c r="AH98" s="92"/>
      <c r="AI98" s="170"/>
    </row>
    <row r="99" spans="2:35" ht="99" x14ac:dyDescent="0.25">
      <c r="B99" s="87" t="s">
        <v>161</v>
      </c>
      <c r="C99" s="120" t="s">
        <v>809</v>
      </c>
      <c r="D99" s="88" t="s">
        <v>81</v>
      </c>
      <c r="E99" s="87" t="s">
        <v>168</v>
      </c>
      <c r="F99" s="87" t="s">
        <v>169</v>
      </c>
      <c r="G99" s="88" t="s">
        <v>120</v>
      </c>
      <c r="H99" s="193" t="s">
        <v>174</v>
      </c>
      <c r="I99" s="101" t="s">
        <v>175</v>
      </c>
      <c r="J99" s="102" t="s">
        <v>48</v>
      </c>
      <c r="K99" s="91">
        <v>1</v>
      </c>
      <c r="L99" s="123"/>
      <c r="M99" s="91">
        <v>0</v>
      </c>
      <c r="N99" s="124"/>
      <c r="O99" s="91">
        <v>0</v>
      </c>
      <c r="P99" s="124"/>
      <c r="Q99" s="91">
        <v>0</v>
      </c>
      <c r="R99" s="125"/>
      <c r="S99" s="91">
        <v>1</v>
      </c>
      <c r="T99" s="193" t="s">
        <v>176</v>
      </c>
      <c r="U99" s="92"/>
      <c r="V99" s="172" t="s">
        <v>135</v>
      </c>
      <c r="W99" s="92"/>
      <c r="X99" s="92"/>
      <c r="Y99" s="93"/>
      <c r="Z99" s="93"/>
      <c r="AA99" s="93"/>
      <c r="AB99" s="92"/>
      <c r="AC99" s="93"/>
      <c r="AD99" s="92"/>
      <c r="AE99" s="92"/>
      <c r="AF99" s="92"/>
      <c r="AG99" s="92"/>
      <c r="AH99" s="92"/>
      <c r="AI99" s="170"/>
    </row>
    <row r="100" spans="2:35" s="149" customFormat="1" ht="171" customHeight="1" x14ac:dyDescent="0.25">
      <c r="B100" s="107" t="s">
        <v>44</v>
      </c>
      <c r="C100" s="120" t="s">
        <v>809</v>
      </c>
      <c r="D100" s="95" t="s">
        <v>231</v>
      </c>
      <c r="E100" s="107" t="s">
        <v>82</v>
      </c>
      <c r="F100" s="107" t="s">
        <v>232</v>
      </c>
      <c r="G100" s="95" t="s">
        <v>233</v>
      </c>
      <c r="H100" s="196" t="s">
        <v>726</v>
      </c>
      <c r="I100" s="108" t="s">
        <v>248</v>
      </c>
      <c r="J100" s="155" t="s">
        <v>48</v>
      </c>
      <c r="K100" s="173">
        <v>1</v>
      </c>
      <c r="L100" s="113"/>
      <c r="M100" s="156">
        <v>0</v>
      </c>
      <c r="N100" s="113"/>
      <c r="O100" s="156">
        <v>1</v>
      </c>
      <c r="P100" s="95"/>
      <c r="Q100" s="156">
        <v>1</v>
      </c>
      <c r="R100" s="98"/>
      <c r="S100" s="156">
        <v>1</v>
      </c>
      <c r="T100" s="196" t="s">
        <v>249</v>
      </c>
      <c r="U100" s="133"/>
      <c r="V100" s="155" t="s">
        <v>51</v>
      </c>
      <c r="W100" s="133"/>
      <c r="X100" s="133"/>
      <c r="Y100" s="134"/>
      <c r="Z100" s="134"/>
      <c r="AA100" s="134"/>
      <c r="AB100" s="133"/>
      <c r="AC100" s="134"/>
      <c r="AD100" s="133"/>
      <c r="AE100" s="133"/>
      <c r="AF100" s="133"/>
      <c r="AG100" s="133"/>
      <c r="AH100" s="133"/>
      <c r="AI100" s="171"/>
    </row>
    <row r="101" spans="2:35" ht="94.5" customHeight="1" x14ac:dyDescent="0.25">
      <c r="B101" s="87" t="s">
        <v>161</v>
      </c>
      <c r="C101" s="120" t="s">
        <v>809</v>
      </c>
      <c r="D101" s="88" t="s">
        <v>81</v>
      </c>
      <c r="E101" s="87" t="s">
        <v>168</v>
      </c>
      <c r="F101" s="87" t="s">
        <v>169</v>
      </c>
      <c r="G101" s="88" t="s">
        <v>120</v>
      </c>
      <c r="H101" s="193" t="s">
        <v>177</v>
      </c>
      <c r="I101" s="101" t="s">
        <v>178</v>
      </c>
      <c r="J101" s="102" t="s">
        <v>48</v>
      </c>
      <c r="K101" s="139">
        <v>4</v>
      </c>
      <c r="L101" s="123"/>
      <c r="M101" s="91">
        <v>0</v>
      </c>
      <c r="N101" s="124"/>
      <c r="O101" s="91">
        <v>0</v>
      </c>
      <c r="P101" s="124"/>
      <c r="Q101" s="91">
        <v>0</v>
      </c>
      <c r="R101" s="125">
        <v>4</v>
      </c>
      <c r="S101" s="91">
        <v>1</v>
      </c>
      <c r="T101" s="193" t="s">
        <v>171</v>
      </c>
      <c r="U101" s="92" t="s">
        <v>789</v>
      </c>
      <c r="V101" s="102" t="s">
        <v>794</v>
      </c>
      <c r="W101" s="92"/>
      <c r="X101" s="92"/>
      <c r="Y101" s="93"/>
      <c r="Z101" s="93"/>
      <c r="AA101" s="93"/>
      <c r="AB101" s="92"/>
      <c r="AC101" s="93"/>
      <c r="AD101" s="92"/>
      <c r="AE101" s="92"/>
      <c r="AF101" s="92"/>
      <c r="AG101" s="92"/>
      <c r="AH101" s="92"/>
      <c r="AI101" s="170"/>
    </row>
    <row r="102" spans="2:35" ht="115.5" x14ac:dyDescent="0.25">
      <c r="B102" s="87" t="s">
        <v>161</v>
      </c>
      <c r="C102" s="120" t="s">
        <v>809</v>
      </c>
      <c r="D102" s="88" t="s">
        <v>81</v>
      </c>
      <c r="E102" s="87" t="s">
        <v>168</v>
      </c>
      <c r="F102" s="87" t="s">
        <v>169</v>
      </c>
      <c r="G102" s="88" t="s">
        <v>120</v>
      </c>
      <c r="H102" s="193" t="s">
        <v>179</v>
      </c>
      <c r="I102" s="101" t="s">
        <v>180</v>
      </c>
      <c r="J102" s="102" t="s">
        <v>48</v>
      </c>
      <c r="K102" s="91">
        <v>1</v>
      </c>
      <c r="L102" s="123"/>
      <c r="M102" s="91">
        <v>0</v>
      </c>
      <c r="N102" s="124"/>
      <c r="O102" s="91">
        <v>0</v>
      </c>
      <c r="P102" s="124"/>
      <c r="Q102" s="91">
        <v>0</v>
      </c>
      <c r="R102" s="125"/>
      <c r="S102" s="91">
        <v>1</v>
      </c>
      <c r="T102" s="193" t="s">
        <v>181</v>
      </c>
      <c r="U102" s="92"/>
      <c r="V102" s="172"/>
      <c r="W102" s="92"/>
      <c r="X102" s="92"/>
      <c r="Y102" s="93"/>
      <c r="Z102" s="93"/>
      <c r="AA102" s="93"/>
      <c r="AB102" s="92"/>
      <c r="AC102" s="93"/>
      <c r="AD102" s="92"/>
      <c r="AE102" s="92"/>
      <c r="AF102" s="92"/>
      <c r="AG102" s="92"/>
      <c r="AH102" s="92"/>
      <c r="AI102" s="93"/>
    </row>
    <row r="103" spans="2:35" s="159" customFormat="1" ht="130.5" customHeight="1" x14ac:dyDescent="0.25">
      <c r="B103" s="87" t="s">
        <v>161</v>
      </c>
      <c r="C103" s="120" t="s">
        <v>809</v>
      </c>
      <c r="D103" s="175" t="s">
        <v>81</v>
      </c>
      <c r="E103" s="87" t="s">
        <v>182</v>
      </c>
      <c r="F103" s="87" t="s">
        <v>183</v>
      </c>
      <c r="G103" s="175" t="s">
        <v>95</v>
      </c>
      <c r="H103" s="204" t="s">
        <v>816</v>
      </c>
      <c r="I103" s="175" t="s">
        <v>734</v>
      </c>
      <c r="J103" s="175" t="s">
        <v>48</v>
      </c>
      <c r="K103" s="91">
        <v>1</v>
      </c>
      <c r="L103" s="175"/>
      <c r="M103" s="91">
        <v>0.25</v>
      </c>
      <c r="N103" s="175"/>
      <c r="O103" s="91">
        <v>0.5</v>
      </c>
      <c r="P103" s="175"/>
      <c r="Q103" s="91">
        <v>0.75</v>
      </c>
      <c r="R103" s="175"/>
      <c r="S103" s="91">
        <v>1</v>
      </c>
      <c r="T103" s="87" t="s">
        <v>800</v>
      </c>
      <c r="U103" s="157"/>
      <c r="V103" s="158"/>
      <c r="W103" s="157"/>
      <c r="X103" s="157"/>
      <c r="Y103" s="158"/>
      <c r="Z103" s="158"/>
      <c r="AA103" s="158"/>
      <c r="AB103" s="157"/>
      <c r="AC103" s="158"/>
      <c r="AD103" s="157"/>
      <c r="AE103" s="157"/>
      <c r="AF103" s="157"/>
      <c r="AG103" s="157"/>
      <c r="AH103" s="157"/>
      <c r="AI103" s="158"/>
    </row>
    <row r="104" spans="2:35" ht="105" customHeight="1" x14ac:dyDescent="0.25">
      <c r="B104" s="87" t="s">
        <v>161</v>
      </c>
      <c r="C104" s="120" t="s">
        <v>809</v>
      </c>
      <c r="D104" s="88" t="s">
        <v>187</v>
      </c>
      <c r="E104" s="87" t="s">
        <v>182</v>
      </c>
      <c r="F104" s="87" t="s">
        <v>183</v>
      </c>
      <c r="G104" s="88" t="s">
        <v>188</v>
      </c>
      <c r="H104" s="223" t="s">
        <v>561</v>
      </c>
      <c r="I104" s="87" t="s">
        <v>624</v>
      </c>
      <c r="J104" s="88" t="s">
        <v>148</v>
      </c>
      <c r="K104" s="90">
        <f>+Desagregado!D17</f>
        <v>10.3</v>
      </c>
      <c r="L104" s="90">
        <f>+Desagregado!E18</f>
        <v>0</v>
      </c>
      <c r="M104" s="91">
        <f t="shared" ref="M104:M116" si="0">+L104/K104</f>
        <v>0</v>
      </c>
      <c r="N104" s="90">
        <f>+Desagregado!H18</f>
        <v>0</v>
      </c>
      <c r="O104" s="91">
        <f t="shared" ref="O104:O116" si="1">+N104/K104</f>
        <v>0</v>
      </c>
      <c r="P104" s="90">
        <f>+Desagregado!K18</f>
        <v>0</v>
      </c>
      <c r="Q104" s="91">
        <f t="shared" ref="Q104:Q116" si="2">+P104/K104</f>
        <v>0</v>
      </c>
      <c r="R104" s="90">
        <f>+Desagregado!N18</f>
        <v>10.3</v>
      </c>
      <c r="S104" s="91">
        <f t="shared" ref="S104:S116" si="3">+R104/K104</f>
        <v>1</v>
      </c>
      <c r="T104" s="87" t="s">
        <v>189</v>
      </c>
      <c r="U104" s="92"/>
      <c r="V104" s="93"/>
      <c r="W104" s="92"/>
      <c r="X104" s="92"/>
      <c r="Y104" s="93"/>
      <c r="Z104" s="93"/>
      <c r="AA104" s="93"/>
      <c r="AB104" s="92"/>
      <c r="AC104" s="93"/>
      <c r="AD104" s="92"/>
      <c r="AE104" s="92"/>
      <c r="AF104" s="92"/>
      <c r="AG104" s="92"/>
      <c r="AH104" s="92"/>
      <c r="AI104" s="93"/>
    </row>
    <row r="105" spans="2:35" ht="100.5" customHeight="1" x14ac:dyDescent="0.25">
      <c r="B105" s="87" t="s">
        <v>161</v>
      </c>
      <c r="C105" s="120" t="s">
        <v>809</v>
      </c>
      <c r="D105" s="88" t="s">
        <v>187</v>
      </c>
      <c r="E105" s="87" t="s">
        <v>182</v>
      </c>
      <c r="F105" s="87" t="s">
        <v>183</v>
      </c>
      <c r="G105" s="88" t="s">
        <v>188</v>
      </c>
      <c r="H105" s="223"/>
      <c r="I105" s="87" t="s">
        <v>625</v>
      </c>
      <c r="J105" s="88" t="s">
        <v>148</v>
      </c>
      <c r="K105" s="90">
        <f>+Desagregado!D121</f>
        <v>85.620000000000019</v>
      </c>
      <c r="L105" s="94">
        <f>+Desagregado!E122</f>
        <v>1</v>
      </c>
      <c r="M105" s="91">
        <f t="shared" si="0"/>
        <v>1.1679514132212097E-2</v>
      </c>
      <c r="N105" s="94">
        <f>+Desagregado!E122</f>
        <v>1</v>
      </c>
      <c r="O105" s="91">
        <f t="shared" si="1"/>
        <v>1.1679514132212097E-2</v>
      </c>
      <c r="P105" s="175">
        <f>+Desagregado!K123</f>
        <v>23.22</v>
      </c>
      <c r="Q105" s="91">
        <f t="shared" si="2"/>
        <v>0.27119831814996487</v>
      </c>
      <c r="R105" s="175">
        <f>+Desagregado!N123</f>
        <v>85.62</v>
      </c>
      <c r="S105" s="91">
        <f t="shared" si="3"/>
        <v>0.99999999999999989</v>
      </c>
      <c r="T105" s="87" t="s">
        <v>189</v>
      </c>
      <c r="U105" s="92"/>
      <c r="V105" s="93"/>
      <c r="W105" s="92"/>
      <c r="X105" s="92"/>
      <c r="Y105" s="93"/>
      <c r="Z105" s="93"/>
      <c r="AA105" s="93"/>
      <c r="AB105" s="92"/>
      <c r="AC105" s="93"/>
      <c r="AD105" s="92"/>
      <c r="AE105" s="92"/>
      <c r="AF105" s="92"/>
      <c r="AG105" s="92"/>
      <c r="AH105" s="92"/>
      <c r="AI105" s="93"/>
    </row>
    <row r="106" spans="2:35" ht="45" customHeight="1" x14ac:dyDescent="0.25">
      <c r="B106" s="223" t="s">
        <v>161</v>
      </c>
      <c r="C106" s="223" t="s">
        <v>809</v>
      </c>
      <c r="D106" s="222" t="s">
        <v>187</v>
      </c>
      <c r="E106" s="223" t="s">
        <v>182</v>
      </c>
      <c r="F106" s="223" t="s">
        <v>183</v>
      </c>
      <c r="G106" s="222" t="s">
        <v>188</v>
      </c>
      <c r="H106" s="223" t="s">
        <v>827</v>
      </c>
      <c r="I106" s="87" t="s">
        <v>556</v>
      </c>
      <c r="J106" s="88" t="s">
        <v>148</v>
      </c>
      <c r="K106" s="90">
        <f>+Desagregado!D132</f>
        <v>8.8099999999999987</v>
      </c>
      <c r="L106" s="90">
        <f>+Desagregado!E133</f>
        <v>0.8</v>
      </c>
      <c r="M106" s="91">
        <f t="shared" si="0"/>
        <v>9.0805902383654949E-2</v>
      </c>
      <c r="N106" s="90">
        <f>+Desagregado!H134</f>
        <v>2.2200000000000002</v>
      </c>
      <c r="O106" s="91">
        <f t="shared" si="1"/>
        <v>0.2519863791146425</v>
      </c>
      <c r="P106" s="90">
        <f>+Desagregado!K134</f>
        <v>4.41</v>
      </c>
      <c r="Q106" s="91">
        <f t="shared" si="2"/>
        <v>0.50056753688989797</v>
      </c>
      <c r="R106" s="90">
        <f>+Desagregado!N134</f>
        <v>8.81</v>
      </c>
      <c r="S106" s="91">
        <f t="shared" si="3"/>
        <v>1.0000000000000002</v>
      </c>
      <c r="T106" s="87" t="s">
        <v>189</v>
      </c>
      <c r="U106" s="92"/>
      <c r="V106" s="93"/>
      <c r="W106" s="92"/>
      <c r="X106" s="92"/>
      <c r="Y106" s="93"/>
      <c r="Z106" s="93"/>
      <c r="AA106" s="93"/>
      <c r="AB106" s="92"/>
      <c r="AC106" s="93"/>
      <c r="AD106" s="92"/>
      <c r="AE106" s="92"/>
      <c r="AF106" s="92"/>
      <c r="AG106" s="92"/>
      <c r="AH106" s="92"/>
      <c r="AI106" s="93"/>
    </row>
    <row r="107" spans="2:35" ht="59.25" customHeight="1" x14ac:dyDescent="0.25">
      <c r="B107" s="223"/>
      <c r="C107" s="223"/>
      <c r="D107" s="222"/>
      <c r="E107" s="223"/>
      <c r="F107" s="223"/>
      <c r="G107" s="222"/>
      <c r="H107" s="223"/>
      <c r="I107" s="87" t="s">
        <v>555</v>
      </c>
      <c r="J107" s="88" t="s">
        <v>148</v>
      </c>
      <c r="K107" s="90">
        <f>+Desagregado!D148</f>
        <v>17.77</v>
      </c>
      <c r="L107" s="90">
        <f>+Desagregado!E149</f>
        <v>0.6</v>
      </c>
      <c r="M107" s="91">
        <f t="shared" si="0"/>
        <v>3.3764772087788407E-2</v>
      </c>
      <c r="N107" s="90">
        <f>+Desagregado!H150</f>
        <v>2.2999999999999998</v>
      </c>
      <c r="O107" s="91">
        <f t="shared" si="1"/>
        <v>0.12943162633652222</v>
      </c>
      <c r="P107" s="90">
        <f>+Desagregado!K150</f>
        <v>2.2999999999999998</v>
      </c>
      <c r="Q107" s="91">
        <f t="shared" si="2"/>
        <v>0.12943162633652222</v>
      </c>
      <c r="R107" s="90">
        <f>+Desagregado!N150</f>
        <v>17.77</v>
      </c>
      <c r="S107" s="91">
        <f t="shared" si="3"/>
        <v>1</v>
      </c>
      <c r="T107" s="107" t="s">
        <v>647</v>
      </c>
      <c r="U107" s="92"/>
      <c r="V107" s="93"/>
      <c r="W107" s="92"/>
      <c r="X107" s="92"/>
      <c r="Y107" s="93"/>
      <c r="Z107" s="93"/>
      <c r="AA107" s="93"/>
      <c r="AB107" s="92"/>
      <c r="AC107" s="93"/>
      <c r="AD107" s="92"/>
      <c r="AE107" s="92"/>
      <c r="AF107" s="92"/>
      <c r="AG107" s="92"/>
      <c r="AH107" s="92"/>
      <c r="AI107" s="93"/>
    </row>
    <row r="108" spans="2:35" ht="97.5" customHeight="1" x14ac:dyDescent="0.25">
      <c r="B108" s="87" t="s">
        <v>325</v>
      </c>
      <c r="C108" s="120" t="s">
        <v>809</v>
      </c>
      <c r="D108" s="88" t="s">
        <v>187</v>
      </c>
      <c r="E108" s="87" t="s">
        <v>182</v>
      </c>
      <c r="F108" s="87" t="s">
        <v>183</v>
      </c>
      <c r="G108" s="88" t="s">
        <v>188</v>
      </c>
      <c r="H108" s="87" t="s">
        <v>826</v>
      </c>
      <c r="I108" s="95" t="s">
        <v>689</v>
      </c>
      <c r="J108" s="88" t="s">
        <v>148</v>
      </c>
      <c r="K108" s="175">
        <f>+Desagregado!D155</f>
        <v>400</v>
      </c>
      <c r="L108" s="90">
        <f>+Desagregado!E156</f>
        <v>5.4</v>
      </c>
      <c r="M108" s="91">
        <f t="shared" si="0"/>
        <v>1.3500000000000002E-2</v>
      </c>
      <c r="N108" s="90">
        <f>+Desagregado!H157</f>
        <v>13</v>
      </c>
      <c r="O108" s="91">
        <f t="shared" si="1"/>
        <v>3.2500000000000001E-2</v>
      </c>
      <c r="P108" s="90">
        <f>+Desagregado!K157</f>
        <v>13.5</v>
      </c>
      <c r="Q108" s="91">
        <f t="shared" si="2"/>
        <v>3.3750000000000002E-2</v>
      </c>
      <c r="R108" s="90">
        <v>400</v>
      </c>
      <c r="S108" s="91">
        <f t="shared" si="3"/>
        <v>1</v>
      </c>
      <c r="T108" s="87" t="s">
        <v>557</v>
      </c>
      <c r="U108" s="92"/>
      <c r="V108" s="93"/>
      <c r="W108" s="92"/>
      <c r="X108" s="92"/>
      <c r="Y108" s="93"/>
      <c r="Z108" s="93"/>
      <c r="AA108" s="93"/>
      <c r="AB108" s="92"/>
      <c r="AC108" s="93"/>
      <c r="AD108" s="92"/>
      <c r="AE108" s="92"/>
      <c r="AF108" s="92"/>
      <c r="AG108" s="92"/>
      <c r="AH108" s="92"/>
      <c r="AI108" s="93"/>
    </row>
    <row r="109" spans="2:35" ht="95.25" customHeight="1" x14ac:dyDescent="0.25">
      <c r="B109" s="87" t="s">
        <v>161</v>
      </c>
      <c r="C109" s="120" t="s">
        <v>809</v>
      </c>
      <c r="D109" s="88" t="s">
        <v>187</v>
      </c>
      <c r="E109" s="87" t="s">
        <v>182</v>
      </c>
      <c r="F109" s="87" t="s">
        <v>183</v>
      </c>
      <c r="G109" s="88" t="s">
        <v>188</v>
      </c>
      <c r="H109" s="87" t="s">
        <v>684</v>
      </c>
      <c r="I109" s="89" t="s">
        <v>687</v>
      </c>
      <c r="J109" s="88" t="s">
        <v>148</v>
      </c>
      <c r="K109" s="175">
        <f>+Desagregado!D160</f>
        <v>1</v>
      </c>
      <c r="L109" s="175">
        <f>+Desagregado!E161</f>
        <v>0</v>
      </c>
      <c r="M109" s="91">
        <f t="shared" si="0"/>
        <v>0</v>
      </c>
      <c r="N109" s="175">
        <f>+Desagregado!H161</f>
        <v>0</v>
      </c>
      <c r="O109" s="91">
        <f t="shared" si="1"/>
        <v>0</v>
      </c>
      <c r="P109" s="175">
        <f>+Desagregado!K161</f>
        <v>0</v>
      </c>
      <c r="Q109" s="91">
        <f t="shared" si="2"/>
        <v>0</v>
      </c>
      <c r="R109" s="175">
        <f>+Desagregado!N161</f>
        <v>1</v>
      </c>
      <c r="S109" s="91">
        <f t="shared" si="3"/>
        <v>1</v>
      </c>
      <c r="T109" s="87" t="s">
        <v>193</v>
      </c>
      <c r="U109" s="92"/>
      <c r="V109" s="93"/>
      <c r="W109" s="92"/>
      <c r="X109" s="92"/>
      <c r="Y109" s="93"/>
      <c r="Z109" s="93"/>
      <c r="AA109" s="93"/>
      <c r="AB109" s="92"/>
      <c r="AC109" s="93"/>
      <c r="AD109" s="92"/>
      <c r="AE109" s="92"/>
      <c r="AF109" s="92"/>
      <c r="AG109" s="92"/>
      <c r="AH109" s="92"/>
      <c r="AI109" s="93"/>
    </row>
    <row r="110" spans="2:35" ht="102.75" customHeight="1" x14ac:dyDescent="0.25">
      <c r="B110" s="87" t="s">
        <v>161</v>
      </c>
      <c r="C110" s="120" t="s">
        <v>809</v>
      </c>
      <c r="D110" s="88" t="s">
        <v>187</v>
      </c>
      <c r="E110" s="87" t="s">
        <v>182</v>
      </c>
      <c r="F110" s="87" t="s">
        <v>183</v>
      </c>
      <c r="G110" s="88" t="s">
        <v>188</v>
      </c>
      <c r="H110" s="87" t="s">
        <v>686</v>
      </c>
      <c r="I110" s="89" t="s">
        <v>685</v>
      </c>
      <c r="J110" s="88" t="s">
        <v>148</v>
      </c>
      <c r="K110" s="175">
        <f>+Desagregado!D167</f>
        <v>2</v>
      </c>
      <c r="L110" s="175">
        <f>+Desagregado!E168</f>
        <v>0</v>
      </c>
      <c r="M110" s="91">
        <f>+L110/K110</f>
        <v>0</v>
      </c>
      <c r="N110" s="175">
        <f>+Desagregado!H168</f>
        <v>1</v>
      </c>
      <c r="O110" s="91">
        <f>+N110/K110</f>
        <v>0.5</v>
      </c>
      <c r="P110" s="175">
        <f>+Desagregado!K169</f>
        <v>1</v>
      </c>
      <c r="Q110" s="91">
        <f>+P110/K110</f>
        <v>0.5</v>
      </c>
      <c r="R110" s="175">
        <f>+Desagregado!N169</f>
        <v>2</v>
      </c>
      <c r="S110" s="91">
        <f>+R110/K110</f>
        <v>1</v>
      </c>
      <c r="T110" s="87" t="s">
        <v>193</v>
      </c>
      <c r="U110" s="92"/>
      <c r="V110" s="93"/>
      <c r="W110" s="92"/>
      <c r="X110" s="92"/>
      <c r="Y110" s="93"/>
      <c r="Z110" s="93"/>
      <c r="AA110" s="93"/>
      <c r="AB110" s="92"/>
      <c r="AC110" s="93"/>
      <c r="AD110" s="92"/>
      <c r="AE110" s="92"/>
      <c r="AF110" s="92"/>
      <c r="AG110" s="92"/>
      <c r="AH110" s="92"/>
      <c r="AI110" s="93"/>
    </row>
    <row r="111" spans="2:35" ht="102" customHeight="1" x14ac:dyDescent="0.25">
      <c r="B111" s="87" t="s">
        <v>161</v>
      </c>
      <c r="C111" s="120" t="s">
        <v>809</v>
      </c>
      <c r="D111" s="88" t="s">
        <v>187</v>
      </c>
      <c r="E111" s="87" t="s">
        <v>182</v>
      </c>
      <c r="F111" s="87" t="s">
        <v>183</v>
      </c>
      <c r="G111" s="88" t="s">
        <v>188</v>
      </c>
      <c r="H111" s="87" t="s">
        <v>797</v>
      </c>
      <c r="I111" s="88" t="s">
        <v>688</v>
      </c>
      <c r="J111" s="88" t="s">
        <v>148</v>
      </c>
      <c r="K111" s="90">
        <f>+Desagregado!D177</f>
        <v>6</v>
      </c>
      <c r="L111" s="175">
        <f>+Desagregado!E178</f>
        <v>1</v>
      </c>
      <c r="M111" s="91">
        <f t="shared" si="0"/>
        <v>0.16666666666666666</v>
      </c>
      <c r="N111" s="175">
        <f>+Desagregado!H179</f>
        <v>3</v>
      </c>
      <c r="O111" s="91">
        <f t="shared" si="1"/>
        <v>0.5</v>
      </c>
      <c r="P111" s="175">
        <f>+Desagregado!K179</f>
        <v>3</v>
      </c>
      <c r="Q111" s="91">
        <f t="shared" si="2"/>
        <v>0.5</v>
      </c>
      <c r="R111" s="175">
        <f>+Desagregado!N179</f>
        <v>6</v>
      </c>
      <c r="S111" s="91">
        <f t="shared" si="3"/>
        <v>1</v>
      </c>
      <c r="T111" s="87" t="s">
        <v>193</v>
      </c>
      <c r="U111" s="92"/>
      <c r="V111" s="93"/>
      <c r="W111" s="92"/>
      <c r="X111" s="92"/>
      <c r="Y111" s="93"/>
      <c r="Z111" s="93"/>
      <c r="AA111" s="93"/>
      <c r="AB111" s="92"/>
      <c r="AC111" s="93"/>
      <c r="AD111" s="92"/>
      <c r="AE111" s="92"/>
      <c r="AF111" s="92"/>
      <c r="AG111" s="92"/>
      <c r="AH111" s="92"/>
      <c r="AI111" s="93"/>
    </row>
    <row r="112" spans="2:35" ht="99.75" customHeight="1" x14ac:dyDescent="0.25">
      <c r="B112" s="87" t="s">
        <v>161</v>
      </c>
      <c r="C112" s="120" t="s">
        <v>809</v>
      </c>
      <c r="D112" s="88" t="s">
        <v>187</v>
      </c>
      <c r="E112" s="87" t="s">
        <v>182</v>
      </c>
      <c r="F112" s="87" t="s">
        <v>183</v>
      </c>
      <c r="G112" s="88" t="s">
        <v>188</v>
      </c>
      <c r="H112" s="87" t="s">
        <v>693</v>
      </c>
      <c r="I112" s="88" t="s">
        <v>692</v>
      </c>
      <c r="J112" s="88" t="s">
        <v>148</v>
      </c>
      <c r="K112" s="90">
        <f>+Desagregado!D185</f>
        <v>4</v>
      </c>
      <c r="L112" s="175">
        <f>+Desagregado!E186</f>
        <v>0</v>
      </c>
      <c r="M112" s="91">
        <f>+L112/K112</f>
        <v>0</v>
      </c>
      <c r="N112" s="175">
        <f>+Desagregado!H186</f>
        <v>0</v>
      </c>
      <c r="O112" s="91">
        <f>+N112/K112</f>
        <v>0</v>
      </c>
      <c r="P112" s="175">
        <f>+Desagregado!K186</f>
        <v>0</v>
      </c>
      <c r="Q112" s="91">
        <f>+P112/K112</f>
        <v>0</v>
      </c>
      <c r="R112" s="175">
        <f>+Desagregado!N186</f>
        <v>4</v>
      </c>
      <c r="S112" s="91">
        <f>+R112/K112</f>
        <v>1</v>
      </c>
      <c r="T112" s="87" t="s">
        <v>193</v>
      </c>
      <c r="U112" s="92"/>
      <c r="V112" s="93"/>
      <c r="W112" s="92"/>
      <c r="X112" s="92"/>
      <c r="Y112" s="93"/>
      <c r="Z112" s="93"/>
      <c r="AA112" s="93"/>
      <c r="AB112" s="92"/>
      <c r="AC112" s="93"/>
      <c r="AD112" s="92"/>
      <c r="AE112" s="92"/>
      <c r="AF112" s="92"/>
      <c r="AG112" s="92"/>
      <c r="AH112" s="92"/>
      <c r="AI112" s="93"/>
    </row>
    <row r="113" spans="2:35" ht="102.75" customHeight="1" x14ac:dyDescent="0.25">
      <c r="B113" s="87" t="s">
        <v>326</v>
      </c>
      <c r="C113" s="120" t="s">
        <v>809</v>
      </c>
      <c r="D113" s="88" t="s">
        <v>187</v>
      </c>
      <c r="E113" s="87" t="s">
        <v>182</v>
      </c>
      <c r="F113" s="87" t="s">
        <v>183</v>
      </c>
      <c r="G113" s="88" t="s">
        <v>188</v>
      </c>
      <c r="H113" s="87" t="s">
        <v>825</v>
      </c>
      <c r="I113" s="88" t="s">
        <v>194</v>
      </c>
      <c r="J113" s="88" t="s">
        <v>148</v>
      </c>
      <c r="K113" s="328">
        <f>+Desagregado!D192</f>
        <v>15000</v>
      </c>
      <c r="L113" s="90">
        <f>+Desagregado!E193</f>
        <v>0</v>
      </c>
      <c r="M113" s="91">
        <f t="shared" si="0"/>
        <v>0</v>
      </c>
      <c r="N113" s="90">
        <f>+Desagregado!H194</f>
        <v>2</v>
      </c>
      <c r="O113" s="91">
        <f t="shared" si="1"/>
        <v>1.3333333333333334E-4</v>
      </c>
      <c r="P113" s="90">
        <f>+Desagregado!K194</f>
        <v>8</v>
      </c>
      <c r="Q113" s="91">
        <f t="shared" si="2"/>
        <v>5.3333333333333336E-4</v>
      </c>
      <c r="R113" s="90">
        <v>15000</v>
      </c>
      <c r="S113" s="91">
        <v>1</v>
      </c>
      <c r="T113" s="87" t="s">
        <v>195</v>
      </c>
      <c r="U113" s="92"/>
      <c r="V113" s="93"/>
      <c r="W113" s="92"/>
      <c r="X113" s="92"/>
      <c r="Y113" s="93"/>
      <c r="Z113" s="93"/>
      <c r="AA113" s="93"/>
      <c r="AB113" s="92"/>
      <c r="AC113" s="93"/>
      <c r="AD113" s="92"/>
      <c r="AE113" s="92"/>
      <c r="AF113" s="92"/>
      <c r="AG113" s="92"/>
      <c r="AH113" s="92"/>
      <c r="AI113" s="93"/>
    </row>
    <row r="114" spans="2:35" ht="115.5" customHeight="1" x14ac:dyDescent="0.25">
      <c r="B114" s="87" t="s">
        <v>161</v>
      </c>
      <c r="C114" s="120" t="s">
        <v>809</v>
      </c>
      <c r="D114" s="88" t="s">
        <v>187</v>
      </c>
      <c r="E114" s="87" t="s">
        <v>182</v>
      </c>
      <c r="F114" s="87" t="s">
        <v>183</v>
      </c>
      <c r="G114" s="88" t="s">
        <v>188</v>
      </c>
      <c r="H114" s="87" t="s">
        <v>823</v>
      </c>
      <c r="I114" s="89" t="s">
        <v>196</v>
      </c>
      <c r="J114" s="88" t="s">
        <v>148</v>
      </c>
      <c r="K114" s="96">
        <f>+Desagregado!D218</f>
        <v>123.8</v>
      </c>
      <c r="L114" s="96">
        <f>+Desagregado!E219</f>
        <v>17.8</v>
      </c>
      <c r="M114" s="97">
        <f t="shared" si="0"/>
        <v>0.14378029079159937</v>
      </c>
      <c r="N114" s="96">
        <f>+Desagregado!H227</f>
        <v>52.83</v>
      </c>
      <c r="O114" s="97">
        <f t="shared" si="1"/>
        <v>0.4267366720516963</v>
      </c>
      <c r="P114" s="96">
        <f>+Desagregado!K227</f>
        <v>99.199999999999989</v>
      </c>
      <c r="Q114" s="97">
        <f t="shared" si="2"/>
        <v>0.80129240710823901</v>
      </c>
      <c r="R114" s="96">
        <f>+Desagregado!N227</f>
        <v>123.79999999999998</v>
      </c>
      <c r="S114" s="97">
        <f t="shared" si="3"/>
        <v>0.99999999999999989</v>
      </c>
      <c r="T114" s="87" t="s">
        <v>167</v>
      </c>
      <c r="U114" s="92"/>
      <c r="V114" s="93"/>
      <c r="W114" s="92"/>
      <c r="X114" s="92"/>
      <c r="Y114" s="93"/>
      <c r="Z114" s="93"/>
      <c r="AA114" s="93"/>
      <c r="AB114" s="92"/>
      <c r="AC114" s="93"/>
      <c r="AD114" s="92"/>
      <c r="AE114" s="92"/>
      <c r="AF114" s="92"/>
      <c r="AG114" s="92"/>
      <c r="AH114" s="92"/>
      <c r="AI114" s="93"/>
    </row>
    <row r="115" spans="2:35" ht="108" customHeight="1" x14ac:dyDescent="0.25">
      <c r="B115" s="87" t="s">
        <v>161</v>
      </c>
      <c r="C115" s="120" t="s">
        <v>809</v>
      </c>
      <c r="D115" s="88" t="s">
        <v>187</v>
      </c>
      <c r="E115" s="87" t="s">
        <v>182</v>
      </c>
      <c r="F115" s="87" t="s">
        <v>183</v>
      </c>
      <c r="G115" s="88" t="s">
        <v>188</v>
      </c>
      <c r="H115" s="87" t="s">
        <v>824</v>
      </c>
      <c r="I115" s="89" t="s">
        <v>700</v>
      </c>
      <c r="J115" s="88" t="s">
        <v>148</v>
      </c>
      <c r="K115" s="96">
        <f>+Desagregado!D224</f>
        <v>9</v>
      </c>
      <c r="L115" s="96">
        <f>+Desagregado!E225</f>
        <v>0</v>
      </c>
      <c r="M115" s="97">
        <f>+L115/K115</f>
        <v>0</v>
      </c>
      <c r="N115" s="96">
        <f>+Desagregado!H225</f>
        <v>0</v>
      </c>
      <c r="O115" s="97">
        <f>+N115/K115</f>
        <v>0</v>
      </c>
      <c r="P115" s="96">
        <f>+Desagregado!K225</f>
        <v>4.25</v>
      </c>
      <c r="Q115" s="97">
        <f>+P115/K115</f>
        <v>0.47222222222222221</v>
      </c>
      <c r="R115" s="96">
        <f>+Desagregado!N351</f>
        <v>9</v>
      </c>
      <c r="S115" s="97">
        <f>+R115/K115</f>
        <v>1</v>
      </c>
      <c r="T115" s="87" t="s">
        <v>810</v>
      </c>
      <c r="U115" s="92"/>
      <c r="V115" s="93"/>
      <c r="W115" s="92"/>
      <c r="X115" s="92"/>
      <c r="Y115" s="93"/>
      <c r="Z115" s="93"/>
      <c r="AA115" s="93"/>
      <c r="AB115" s="92"/>
      <c r="AC115" s="93"/>
      <c r="AD115" s="92"/>
      <c r="AE115" s="92"/>
      <c r="AF115" s="92"/>
      <c r="AG115" s="92"/>
      <c r="AH115" s="92"/>
      <c r="AI115" s="93"/>
    </row>
    <row r="116" spans="2:35" ht="98.25" customHeight="1" x14ac:dyDescent="0.25">
      <c r="B116" s="87" t="s">
        <v>161</v>
      </c>
      <c r="C116" s="120" t="s">
        <v>809</v>
      </c>
      <c r="D116" s="88" t="s">
        <v>187</v>
      </c>
      <c r="E116" s="87" t="s">
        <v>182</v>
      </c>
      <c r="F116" s="87" t="s">
        <v>183</v>
      </c>
      <c r="G116" s="88" t="s">
        <v>188</v>
      </c>
      <c r="H116" s="87" t="s">
        <v>562</v>
      </c>
      <c r="I116" s="89" t="s">
        <v>190</v>
      </c>
      <c r="J116" s="88" t="s">
        <v>148</v>
      </c>
      <c r="K116" s="175">
        <f>+Desagregado!D231</f>
        <v>2</v>
      </c>
      <c r="L116" s="175">
        <f>+Desagregado!E232</f>
        <v>0</v>
      </c>
      <c r="M116" s="91">
        <f t="shared" si="0"/>
        <v>0</v>
      </c>
      <c r="N116" s="175">
        <f>+Desagregado!H232</f>
        <v>0</v>
      </c>
      <c r="O116" s="91">
        <f t="shared" si="1"/>
        <v>0</v>
      </c>
      <c r="P116" s="175">
        <f>+Desagregado!K232</f>
        <v>1</v>
      </c>
      <c r="Q116" s="91">
        <f t="shared" si="2"/>
        <v>0.5</v>
      </c>
      <c r="R116" s="175">
        <f>+Desagregado!N233</f>
        <v>2</v>
      </c>
      <c r="S116" s="91">
        <f t="shared" si="3"/>
        <v>1</v>
      </c>
      <c r="T116" s="87" t="s">
        <v>656</v>
      </c>
      <c r="U116" s="92"/>
      <c r="V116" s="93"/>
      <c r="W116" s="92"/>
      <c r="X116" s="92"/>
      <c r="Y116" s="93"/>
      <c r="Z116" s="93"/>
      <c r="AA116" s="93"/>
      <c r="AB116" s="92"/>
      <c r="AC116" s="93"/>
      <c r="AD116" s="92"/>
      <c r="AE116" s="92"/>
      <c r="AF116" s="92"/>
      <c r="AG116" s="92"/>
      <c r="AH116" s="92"/>
      <c r="AI116" s="93"/>
    </row>
    <row r="117" spans="2:35" ht="98.25" customHeight="1" x14ac:dyDescent="0.25">
      <c r="B117" s="87" t="s">
        <v>161</v>
      </c>
      <c r="C117" s="120" t="s">
        <v>809</v>
      </c>
      <c r="D117" s="88" t="s">
        <v>187</v>
      </c>
      <c r="E117" s="87" t="s">
        <v>182</v>
      </c>
      <c r="F117" s="87" t="s">
        <v>183</v>
      </c>
      <c r="G117" s="88" t="s">
        <v>188</v>
      </c>
      <c r="H117" s="87" t="s">
        <v>828</v>
      </c>
      <c r="I117" s="89" t="s">
        <v>191</v>
      </c>
      <c r="J117" s="88" t="s">
        <v>148</v>
      </c>
      <c r="K117" s="175">
        <f>+Desagregado!D239</f>
        <v>11</v>
      </c>
      <c r="L117" s="175">
        <f>+Desagregado!E240</f>
        <v>1</v>
      </c>
      <c r="M117" s="91">
        <f>+L117/K117</f>
        <v>9.0909090909090912E-2</v>
      </c>
      <c r="N117" s="175">
        <f>+Desagregado!H241</f>
        <v>2</v>
      </c>
      <c r="O117" s="91">
        <f>+N117/K117</f>
        <v>0.18181818181818182</v>
      </c>
      <c r="P117" s="175">
        <f>+Desagregado!K241</f>
        <v>5</v>
      </c>
      <c r="Q117" s="91">
        <f>+P117/K117</f>
        <v>0.45454545454545453</v>
      </c>
      <c r="R117" s="175">
        <f>+Desagregado!N241</f>
        <v>11</v>
      </c>
      <c r="S117" s="91">
        <f>+R117/K117</f>
        <v>1</v>
      </c>
      <c r="T117" s="87" t="s">
        <v>655</v>
      </c>
      <c r="U117" s="92"/>
      <c r="V117" s="93"/>
      <c r="W117" s="92"/>
      <c r="X117" s="92"/>
      <c r="Y117" s="93"/>
      <c r="Z117" s="93"/>
      <c r="AA117" s="93"/>
      <c r="AB117" s="92"/>
      <c r="AC117" s="93"/>
      <c r="AD117" s="92"/>
      <c r="AE117" s="92"/>
      <c r="AF117" s="92"/>
      <c r="AG117" s="92"/>
      <c r="AH117" s="92"/>
      <c r="AI117" s="93"/>
    </row>
    <row r="118" spans="2:35" ht="98.25" customHeight="1" x14ac:dyDescent="0.25">
      <c r="B118" s="87" t="s">
        <v>161</v>
      </c>
      <c r="C118" s="120" t="s">
        <v>809</v>
      </c>
      <c r="D118" s="88" t="s">
        <v>187</v>
      </c>
      <c r="E118" s="87" t="s">
        <v>182</v>
      </c>
      <c r="F118" s="87" t="s">
        <v>183</v>
      </c>
      <c r="G118" s="88" t="s">
        <v>188</v>
      </c>
      <c r="H118" s="87" t="s">
        <v>563</v>
      </c>
      <c r="I118" s="89" t="s">
        <v>200</v>
      </c>
      <c r="J118" s="88" t="s">
        <v>148</v>
      </c>
      <c r="K118" s="175">
        <f>+Desagregado!D246</f>
        <v>3</v>
      </c>
      <c r="L118" s="175">
        <f>+Desagregado!E247</f>
        <v>0</v>
      </c>
      <c r="M118" s="91">
        <f>+L118/K118</f>
        <v>0</v>
      </c>
      <c r="N118" s="175">
        <f>+Desagregado!H247</f>
        <v>1</v>
      </c>
      <c r="O118" s="91">
        <f>+N118/K118</f>
        <v>0.33333333333333331</v>
      </c>
      <c r="P118" s="175">
        <f>+Desagregado!K248</f>
        <v>1</v>
      </c>
      <c r="Q118" s="91">
        <f>+P118/K118</f>
        <v>0.33333333333333331</v>
      </c>
      <c r="R118" s="175">
        <f>+Desagregado!N248</f>
        <v>3</v>
      </c>
      <c r="S118" s="91">
        <f>+R118/K118</f>
        <v>1</v>
      </c>
      <c r="T118" s="87" t="s">
        <v>189</v>
      </c>
      <c r="U118" s="92"/>
      <c r="V118" s="93"/>
      <c r="W118" s="92"/>
      <c r="X118" s="92"/>
      <c r="Y118" s="93"/>
      <c r="Z118" s="93"/>
      <c r="AA118" s="93"/>
      <c r="AB118" s="92"/>
      <c r="AC118" s="93"/>
      <c r="AD118" s="92"/>
      <c r="AE118" s="92"/>
      <c r="AF118" s="92"/>
      <c r="AG118" s="92"/>
      <c r="AH118" s="92"/>
      <c r="AI118" s="93"/>
    </row>
    <row r="119" spans="2:35" ht="97.5" customHeight="1" x14ac:dyDescent="0.25">
      <c r="B119" s="87" t="s">
        <v>161</v>
      </c>
      <c r="C119" s="120" t="s">
        <v>809</v>
      </c>
      <c r="D119" s="88" t="s">
        <v>187</v>
      </c>
      <c r="E119" s="87" t="s">
        <v>182</v>
      </c>
      <c r="F119" s="87" t="s">
        <v>183</v>
      </c>
      <c r="G119" s="88" t="s">
        <v>188</v>
      </c>
      <c r="H119" s="87" t="s">
        <v>829</v>
      </c>
      <c r="I119" s="89" t="s">
        <v>201</v>
      </c>
      <c r="J119" s="88" t="s">
        <v>148</v>
      </c>
      <c r="K119" s="175">
        <f>+Desagregado!D262</f>
        <v>19</v>
      </c>
      <c r="L119" s="175">
        <f>+Desagregado!E263</f>
        <v>2</v>
      </c>
      <c r="M119" s="91">
        <f>+L119/K119</f>
        <v>0.10526315789473684</v>
      </c>
      <c r="N119" s="175">
        <f>+Desagregado!E263+Desagregado!H263</f>
        <v>6</v>
      </c>
      <c r="O119" s="91">
        <f>+N119/K119</f>
        <v>0.31578947368421051</v>
      </c>
      <c r="P119" s="175">
        <f>+Desagregado!E263+Desagregado!H263+Desagregado!K263</f>
        <v>12</v>
      </c>
      <c r="Q119" s="91">
        <f>+P119/K119</f>
        <v>0.63157894736842102</v>
      </c>
      <c r="R119" s="175">
        <f>+Desagregado!E263+Desagregado!H263+Desagregado!K263+Desagregado!N263</f>
        <v>19</v>
      </c>
      <c r="S119" s="91">
        <f>+R119/K119</f>
        <v>1</v>
      </c>
      <c r="T119" s="87" t="s">
        <v>167</v>
      </c>
      <c r="U119" s="92"/>
      <c r="V119" s="93"/>
      <c r="W119" s="92"/>
      <c r="X119" s="92"/>
      <c r="Y119" s="93"/>
      <c r="Z119" s="93"/>
      <c r="AA119" s="93"/>
      <c r="AB119" s="92"/>
      <c r="AC119" s="93"/>
      <c r="AD119" s="92"/>
      <c r="AE119" s="92"/>
      <c r="AF119" s="92"/>
      <c r="AG119" s="92"/>
      <c r="AH119" s="92"/>
      <c r="AI119" s="93"/>
    </row>
    <row r="120" spans="2:35" ht="105" customHeight="1" x14ac:dyDescent="0.25">
      <c r="B120" s="87" t="s">
        <v>161</v>
      </c>
      <c r="C120" s="120" t="s">
        <v>809</v>
      </c>
      <c r="D120" s="88" t="s">
        <v>187</v>
      </c>
      <c r="E120" s="87" t="s">
        <v>182</v>
      </c>
      <c r="F120" s="87" t="s">
        <v>183</v>
      </c>
      <c r="G120" s="88" t="s">
        <v>188</v>
      </c>
      <c r="H120" s="87" t="s">
        <v>830</v>
      </c>
      <c r="I120" s="89" t="s">
        <v>198</v>
      </c>
      <c r="J120" s="88" t="s">
        <v>148</v>
      </c>
      <c r="K120" s="90">
        <f>+Desagregado!D267</f>
        <v>3</v>
      </c>
      <c r="L120" s="90">
        <f>+Desagregado!E268</f>
        <v>0</v>
      </c>
      <c r="M120" s="91">
        <f>+L120/K120</f>
        <v>0</v>
      </c>
      <c r="N120" s="90">
        <f>+Desagregado!H268</f>
        <v>0.5</v>
      </c>
      <c r="O120" s="91">
        <f>+N120/K120</f>
        <v>0.16666666666666666</v>
      </c>
      <c r="P120" s="90">
        <f>+Desagregado!K268</f>
        <v>1.5</v>
      </c>
      <c r="Q120" s="91">
        <f>+P120/K120</f>
        <v>0.5</v>
      </c>
      <c r="R120" s="90">
        <f>+Desagregado!N269</f>
        <v>3</v>
      </c>
      <c r="S120" s="91">
        <f>+R120/K120</f>
        <v>1</v>
      </c>
      <c r="T120" s="87" t="s">
        <v>197</v>
      </c>
      <c r="U120" s="92"/>
      <c r="V120" s="93"/>
      <c r="W120" s="92"/>
      <c r="X120" s="92"/>
      <c r="Y120" s="93"/>
      <c r="Z120" s="93"/>
      <c r="AA120" s="93"/>
      <c r="AB120" s="92"/>
      <c r="AC120" s="93"/>
      <c r="AD120" s="92"/>
      <c r="AE120" s="92"/>
      <c r="AF120" s="92"/>
      <c r="AG120" s="92"/>
      <c r="AH120" s="92"/>
      <c r="AI120" s="93"/>
    </row>
    <row r="121" spans="2:35" ht="104.25" customHeight="1" x14ac:dyDescent="0.25">
      <c r="B121" s="87" t="s">
        <v>161</v>
      </c>
      <c r="C121" s="120" t="s">
        <v>809</v>
      </c>
      <c r="D121" s="88" t="s">
        <v>187</v>
      </c>
      <c r="E121" s="87" t="s">
        <v>182</v>
      </c>
      <c r="F121" s="87" t="s">
        <v>183</v>
      </c>
      <c r="G121" s="88" t="s">
        <v>188</v>
      </c>
      <c r="H121" s="87" t="s">
        <v>567</v>
      </c>
      <c r="I121" s="89" t="s">
        <v>199</v>
      </c>
      <c r="J121" s="88" t="s">
        <v>148</v>
      </c>
      <c r="K121" s="90">
        <f>+Desagregado!D273</f>
        <v>13.8</v>
      </c>
      <c r="L121" s="90">
        <f>+Desagregado!E274</f>
        <v>2.7</v>
      </c>
      <c r="M121" s="91">
        <f>+L121/K121</f>
        <v>0.19565217391304349</v>
      </c>
      <c r="N121" s="90">
        <f>+Desagregado!H275</f>
        <v>5.3000000000000007</v>
      </c>
      <c r="O121" s="91">
        <f>+N121/K121</f>
        <v>0.38405797101449279</v>
      </c>
      <c r="P121" s="90">
        <f>+Desagregado!K275</f>
        <v>9.1000000000000014</v>
      </c>
      <c r="Q121" s="91">
        <f>+P121/K121</f>
        <v>0.65942028985507251</v>
      </c>
      <c r="R121" s="90">
        <f>+Desagregado!N275</f>
        <v>13.8</v>
      </c>
      <c r="S121" s="91">
        <f>+R121/K121</f>
        <v>1</v>
      </c>
      <c r="T121" s="87" t="s">
        <v>197</v>
      </c>
      <c r="U121" s="92"/>
      <c r="V121" s="93"/>
      <c r="W121" s="92"/>
      <c r="X121" s="92"/>
      <c r="Y121" s="93"/>
      <c r="Z121" s="93"/>
      <c r="AA121" s="93"/>
      <c r="AB121" s="92"/>
      <c r="AC121" s="93"/>
      <c r="AD121" s="92"/>
      <c r="AE121" s="92"/>
      <c r="AF121" s="92"/>
      <c r="AG121" s="92"/>
      <c r="AH121" s="92"/>
      <c r="AI121" s="93"/>
    </row>
    <row r="122" spans="2:35" ht="107.25" customHeight="1" x14ac:dyDescent="0.25">
      <c r="B122" s="23" t="s">
        <v>161</v>
      </c>
      <c r="C122" s="120" t="s">
        <v>809</v>
      </c>
      <c r="D122" s="24" t="s">
        <v>187</v>
      </c>
      <c r="E122" s="23" t="s">
        <v>182</v>
      </c>
      <c r="F122" s="23" t="s">
        <v>183</v>
      </c>
      <c r="G122" s="24" t="s">
        <v>188</v>
      </c>
      <c r="H122" s="205" t="s">
        <v>817</v>
      </c>
      <c r="I122" s="25" t="s">
        <v>202</v>
      </c>
      <c r="J122" s="24" t="s">
        <v>148</v>
      </c>
      <c r="K122" s="24"/>
      <c r="L122" s="24"/>
      <c r="M122" s="26"/>
      <c r="N122" s="24"/>
      <c r="O122" s="26"/>
      <c r="P122" s="24"/>
      <c r="Q122" s="26"/>
      <c r="R122" s="24"/>
      <c r="S122" s="26"/>
      <c r="T122" s="23" t="s">
        <v>189</v>
      </c>
      <c r="U122" s="27"/>
      <c r="V122" s="28"/>
      <c r="W122" s="27"/>
      <c r="X122" s="27"/>
      <c r="Y122" s="28"/>
      <c r="Z122" s="28"/>
      <c r="AA122" s="28"/>
      <c r="AB122" s="27"/>
      <c r="AC122" s="28"/>
      <c r="AD122" s="27"/>
      <c r="AE122" s="27"/>
      <c r="AF122" s="27"/>
      <c r="AG122" s="27"/>
      <c r="AH122" s="27"/>
      <c r="AI122" s="28"/>
    </row>
    <row r="123" spans="2:35" ht="105" customHeight="1" x14ac:dyDescent="0.25">
      <c r="B123" s="87" t="s">
        <v>161</v>
      </c>
      <c r="C123" s="120" t="s">
        <v>809</v>
      </c>
      <c r="D123" s="88" t="s">
        <v>187</v>
      </c>
      <c r="E123" s="87" t="s">
        <v>182</v>
      </c>
      <c r="F123" s="87" t="s">
        <v>183</v>
      </c>
      <c r="G123" s="88" t="s">
        <v>188</v>
      </c>
      <c r="H123" s="87" t="s">
        <v>566</v>
      </c>
      <c r="I123" s="89" t="s">
        <v>203</v>
      </c>
      <c r="J123" s="88" t="s">
        <v>148</v>
      </c>
      <c r="K123" s="175">
        <f>+Desagregado!D324</f>
        <v>7</v>
      </c>
      <c r="L123" s="90">
        <f>+Desagregado!E325</f>
        <v>0</v>
      </c>
      <c r="M123" s="91">
        <f>+L123/K123</f>
        <v>0</v>
      </c>
      <c r="N123" s="90">
        <f>+Desagregado!H325</f>
        <v>0</v>
      </c>
      <c r="O123" s="91">
        <f>+N123/K123</f>
        <v>0</v>
      </c>
      <c r="P123" s="90">
        <f>+Desagregado!K325</f>
        <v>0</v>
      </c>
      <c r="Q123" s="91">
        <f>+P123/K123</f>
        <v>0</v>
      </c>
      <c r="R123" s="175">
        <f>+Desagregado!P324</f>
        <v>7</v>
      </c>
      <c r="S123" s="91">
        <f>+R123/K123</f>
        <v>1</v>
      </c>
      <c r="T123" s="87" t="s">
        <v>204</v>
      </c>
      <c r="U123" s="92"/>
      <c r="V123" s="93"/>
      <c r="W123" s="92"/>
      <c r="X123" s="92"/>
      <c r="Y123" s="93"/>
      <c r="Z123" s="93"/>
      <c r="AA123" s="93"/>
      <c r="AB123" s="92"/>
      <c r="AC123" s="93"/>
      <c r="AD123" s="92"/>
      <c r="AE123" s="92"/>
      <c r="AF123" s="92"/>
      <c r="AG123" s="92"/>
      <c r="AH123" s="92"/>
      <c r="AI123" s="93"/>
    </row>
    <row r="124" spans="2:35" ht="109.5" customHeight="1" x14ac:dyDescent="0.25">
      <c r="B124" s="87" t="s">
        <v>161</v>
      </c>
      <c r="C124" s="120" t="s">
        <v>809</v>
      </c>
      <c r="D124" s="88" t="s">
        <v>187</v>
      </c>
      <c r="E124" s="87" t="s">
        <v>182</v>
      </c>
      <c r="F124" s="87" t="s">
        <v>183</v>
      </c>
      <c r="G124" s="88" t="s">
        <v>188</v>
      </c>
      <c r="H124" s="87" t="s">
        <v>564</v>
      </c>
      <c r="I124" s="89" t="s">
        <v>205</v>
      </c>
      <c r="J124" s="88" t="s">
        <v>148</v>
      </c>
      <c r="K124" s="175">
        <f>+Desagregado!D329</f>
        <v>4</v>
      </c>
      <c r="L124" s="90">
        <f>+Desagregado!E330</f>
        <v>0</v>
      </c>
      <c r="M124" s="91">
        <f>+L124/K124</f>
        <v>0</v>
      </c>
      <c r="N124" s="90">
        <f>+Desagregado!H330</f>
        <v>0</v>
      </c>
      <c r="O124" s="91">
        <f>+N124/K124</f>
        <v>0</v>
      </c>
      <c r="P124" s="90">
        <f>+Desagregado!K330</f>
        <v>0</v>
      </c>
      <c r="Q124" s="91">
        <f>+P124/K124</f>
        <v>0</v>
      </c>
      <c r="R124" s="90">
        <f>+Desagregado!P328</f>
        <v>4</v>
      </c>
      <c r="S124" s="91">
        <f>+R124/K124</f>
        <v>1</v>
      </c>
      <c r="T124" s="87" t="s">
        <v>204</v>
      </c>
      <c r="U124" s="92"/>
      <c r="V124" s="93"/>
      <c r="W124" s="92"/>
      <c r="X124" s="92"/>
      <c r="Y124" s="93"/>
      <c r="Z124" s="93"/>
      <c r="AA124" s="93"/>
      <c r="AB124" s="92"/>
      <c r="AC124" s="93"/>
      <c r="AD124" s="92"/>
      <c r="AE124" s="92"/>
      <c r="AF124" s="92"/>
      <c r="AG124" s="92"/>
      <c r="AH124" s="92"/>
      <c r="AI124" s="93"/>
    </row>
    <row r="125" spans="2:35" ht="104.25" customHeight="1" x14ac:dyDescent="0.25">
      <c r="B125" s="87" t="s">
        <v>161</v>
      </c>
      <c r="C125" s="120" t="s">
        <v>809</v>
      </c>
      <c r="D125" s="88" t="s">
        <v>187</v>
      </c>
      <c r="E125" s="87" t="s">
        <v>182</v>
      </c>
      <c r="F125" s="87" t="s">
        <v>183</v>
      </c>
      <c r="G125" s="88" t="s">
        <v>188</v>
      </c>
      <c r="H125" s="87" t="s">
        <v>626</v>
      </c>
      <c r="I125" s="89" t="s">
        <v>627</v>
      </c>
      <c r="J125" s="88" t="s">
        <v>148</v>
      </c>
      <c r="K125" s="175">
        <f>+Desagregado!D334</f>
        <v>5</v>
      </c>
      <c r="L125" s="90">
        <f>+Desagregado!E335</f>
        <v>0</v>
      </c>
      <c r="M125" s="91">
        <f>+L125/K125</f>
        <v>0</v>
      </c>
      <c r="N125" s="90">
        <f>+Desagregado!H335</f>
        <v>0</v>
      </c>
      <c r="O125" s="91">
        <f>+N125/K125</f>
        <v>0</v>
      </c>
      <c r="P125" s="90">
        <f>+Desagregado!K335</f>
        <v>0</v>
      </c>
      <c r="Q125" s="91">
        <f>+P125/K125</f>
        <v>0</v>
      </c>
      <c r="R125" s="90">
        <f>+Desagregado!N335</f>
        <v>5</v>
      </c>
      <c r="S125" s="91">
        <f>+R125/K125</f>
        <v>1</v>
      </c>
      <c r="T125" s="87" t="s">
        <v>204</v>
      </c>
      <c r="U125" s="92"/>
      <c r="V125" s="93"/>
      <c r="W125" s="92"/>
      <c r="X125" s="92"/>
      <c r="Y125" s="93"/>
      <c r="Z125" s="93"/>
      <c r="AA125" s="93"/>
      <c r="AB125" s="92"/>
      <c r="AC125" s="93"/>
      <c r="AD125" s="92"/>
      <c r="AE125" s="92"/>
      <c r="AF125" s="92"/>
      <c r="AG125" s="92"/>
      <c r="AH125" s="92"/>
      <c r="AI125" s="93"/>
    </row>
    <row r="126" spans="2:35" ht="82.5" x14ac:dyDescent="0.25">
      <c r="B126" s="87" t="s">
        <v>161</v>
      </c>
      <c r="C126" s="120" t="s">
        <v>809</v>
      </c>
      <c r="D126" s="88" t="s">
        <v>187</v>
      </c>
      <c r="E126" s="87" t="s">
        <v>182</v>
      </c>
      <c r="F126" s="87" t="s">
        <v>183</v>
      </c>
      <c r="G126" s="88" t="s">
        <v>188</v>
      </c>
      <c r="H126" s="87" t="s">
        <v>206</v>
      </c>
      <c r="I126" s="88" t="s">
        <v>207</v>
      </c>
      <c r="J126" s="88" t="s">
        <v>53</v>
      </c>
      <c r="K126" s="175">
        <f>+Desagregado!D339</f>
        <v>20</v>
      </c>
      <c r="L126" s="90">
        <f>+Desagregado!E340</f>
        <v>0</v>
      </c>
      <c r="M126" s="91">
        <f>+L126/K126</f>
        <v>0</v>
      </c>
      <c r="N126" s="90">
        <f>+Desagregado!H340</f>
        <v>0</v>
      </c>
      <c r="O126" s="91">
        <f>+N126/K126</f>
        <v>0</v>
      </c>
      <c r="P126" s="90">
        <f>+Desagregado!K340</f>
        <v>10</v>
      </c>
      <c r="Q126" s="91">
        <f>+P126/K126</f>
        <v>0.5</v>
      </c>
      <c r="R126" s="90">
        <f>+Desagregado!N341</f>
        <v>20</v>
      </c>
      <c r="S126" s="91">
        <f>+R126/K126</f>
        <v>1</v>
      </c>
      <c r="T126" s="87" t="s">
        <v>204</v>
      </c>
      <c r="U126" s="92"/>
      <c r="V126" s="93"/>
      <c r="W126" s="92"/>
      <c r="X126" s="92"/>
      <c r="Y126" s="93"/>
      <c r="Z126" s="93"/>
      <c r="AA126" s="93"/>
      <c r="AB126" s="92"/>
      <c r="AC126" s="93"/>
      <c r="AD126" s="92"/>
      <c r="AE126" s="92"/>
      <c r="AF126" s="92"/>
      <c r="AG126" s="92"/>
      <c r="AH126" s="92"/>
      <c r="AI126" s="93"/>
    </row>
    <row r="127" spans="2:35" ht="104.25" customHeight="1" x14ac:dyDescent="0.25">
      <c r="B127" s="87" t="s">
        <v>161</v>
      </c>
      <c r="C127" s="120" t="s">
        <v>809</v>
      </c>
      <c r="D127" s="88" t="s">
        <v>187</v>
      </c>
      <c r="E127" s="87" t="s">
        <v>182</v>
      </c>
      <c r="F127" s="87" t="s">
        <v>183</v>
      </c>
      <c r="G127" s="88" t="s">
        <v>188</v>
      </c>
      <c r="H127" s="87" t="s">
        <v>558</v>
      </c>
      <c r="I127" s="88" t="s">
        <v>208</v>
      </c>
      <c r="J127" s="88" t="s">
        <v>53</v>
      </c>
      <c r="K127" s="175">
        <f>+Desagregado!D344</f>
        <v>343</v>
      </c>
      <c r="L127" s="90">
        <f>+Desagregado!E345</f>
        <v>0</v>
      </c>
      <c r="M127" s="91">
        <f>+L127/K127</f>
        <v>0</v>
      </c>
      <c r="N127" s="90">
        <f>+Desagregado!H345</f>
        <v>0</v>
      </c>
      <c r="O127" s="91">
        <f>+N127/K127</f>
        <v>0</v>
      </c>
      <c r="P127" s="90">
        <f>+Desagregado!K345</f>
        <v>0</v>
      </c>
      <c r="Q127" s="91">
        <f>+P127/K127</f>
        <v>0</v>
      </c>
      <c r="R127" s="100">
        <f>+Desagregado!N345</f>
        <v>343</v>
      </c>
      <c r="S127" s="91">
        <f>+R127/K127</f>
        <v>1</v>
      </c>
      <c r="T127" s="87" t="s">
        <v>204</v>
      </c>
      <c r="U127" s="92"/>
      <c r="V127" s="93"/>
      <c r="W127" s="92"/>
      <c r="X127" s="92"/>
      <c r="Y127" s="93"/>
      <c r="Z127" s="93"/>
      <c r="AA127" s="93"/>
      <c r="AB127" s="92"/>
      <c r="AC127" s="93"/>
      <c r="AD127" s="92"/>
      <c r="AE127" s="92"/>
      <c r="AF127" s="92"/>
      <c r="AG127" s="92"/>
      <c r="AH127" s="92"/>
      <c r="AI127" s="93"/>
    </row>
    <row r="128" spans="2:35" ht="213" customHeight="1" x14ac:dyDescent="0.25">
      <c r="B128" s="87" t="s">
        <v>161</v>
      </c>
      <c r="C128" s="120" t="s">
        <v>809</v>
      </c>
      <c r="D128" s="88" t="s">
        <v>187</v>
      </c>
      <c r="E128" s="87" t="s">
        <v>162</v>
      </c>
      <c r="F128" s="87" t="s">
        <v>163</v>
      </c>
      <c r="G128" s="88" t="s">
        <v>188</v>
      </c>
      <c r="H128" s="193" t="s">
        <v>209</v>
      </c>
      <c r="I128" s="101" t="s">
        <v>210</v>
      </c>
      <c r="J128" s="102" t="s">
        <v>48</v>
      </c>
      <c r="K128" s="91">
        <v>1</v>
      </c>
      <c r="L128" s="103"/>
      <c r="M128" s="91">
        <v>0.25</v>
      </c>
      <c r="N128" s="94"/>
      <c r="O128" s="91">
        <v>0.5</v>
      </c>
      <c r="P128" s="94"/>
      <c r="Q128" s="91">
        <v>0.75</v>
      </c>
      <c r="R128" s="94"/>
      <c r="S128" s="91">
        <v>1</v>
      </c>
      <c r="T128" s="193" t="s">
        <v>211</v>
      </c>
      <c r="U128" s="92"/>
      <c r="V128" s="93"/>
      <c r="W128" s="92"/>
      <c r="X128" s="92"/>
      <c r="Y128" s="93"/>
      <c r="Z128" s="93"/>
      <c r="AA128" s="93"/>
      <c r="AB128" s="92"/>
      <c r="AC128" s="93"/>
      <c r="AD128" s="92"/>
      <c r="AE128" s="92"/>
      <c r="AF128" s="92"/>
      <c r="AG128" s="92"/>
      <c r="AH128" s="92"/>
      <c r="AI128" s="93"/>
    </row>
    <row r="129" spans="1:35" ht="108.75" customHeight="1" x14ac:dyDescent="0.25">
      <c r="B129" s="87" t="s">
        <v>161</v>
      </c>
      <c r="C129" s="120" t="s">
        <v>809</v>
      </c>
      <c r="D129" s="88" t="s">
        <v>187</v>
      </c>
      <c r="E129" s="87" t="s">
        <v>168</v>
      </c>
      <c r="F129" s="87" t="s">
        <v>212</v>
      </c>
      <c r="G129" s="88" t="s">
        <v>188</v>
      </c>
      <c r="H129" s="193" t="s">
        <v>565</v>
      </c>
      <c r="I129" s="101" t="s">
        <v>213</v>
      </c>
      <c r="J129" s="102" t="s">
        <v>148</v>
      </c>
      <c r="K129" s="103">
        <f>+Desagregado!D319</f>
        <v>13</v>
      </c>
      <c r="L129" s="103">
        <f>+Desagregado!E320</f>
        <v>3</v>
      </c>
      <c r="M129" s="104">
        <f>+L129/K129</f>
        <v>0.23076923076923078</v>
      </c>
      <c r="N129" s="103">
        <f>+Desagregado!H321</f>
        <v>7</v>
      </c>
      <c r="O129" s="104">
        <f>+N129/K129</f>
        <v>0.53846153846153844</v>
      </c>
      <c r="P129" s="103">
        <f>+Desagregado!K321</f>
        <v>10</v>
      </c>
      <c r="Q129" s="104">
        <f>+P129/K129</f>
        <v>0.76923076923076927</v>
      </c>
      <c r="R129" s="103">
        <f>+Desagregado!N321</f>
        <v>13</v>
      </c>
      <c r="S129" s="104">
        <f>+R129/K129</f>
        <v>1</v>
      </c>
      <c r="T129" s="193" t="s">
        <v>559</v>
      </c>
      <c r="U129" s="92"/>
      <c r="V129" s="93"/>
      <c r="W129" s="92"/>
      <c r="X129" s="92"/>
      <c r="Y129" s="93"/>
      <c r="Z129" s="93"/>
      <c r="AA129" s="93"/>
      <c r="AB129" s="92"/>
      <c r="AC129" s="93"/>
      <c r="AD129" s="92"/>
      <c r="AE129" s="92"/>
      <c r="AF129" s="92"/>
      <c r="AG129" s="92"/>
      <c r="AH129" s="92"/>
      <c r="AI129" s="93"/>
    </row>
    <row r="130" spans="1:35" ht="156.75" customHeight="1" x14ac:dyDescent="0.25">
      <c r="B130" s="87" t="s">
        <v>324</v>
      </c>
      <c r="C130" s="120" t="s">
        <v>809</v>
      </c>
      <c r="D130" s="88" t="s">
        <v>187</v>
      </c>
      <c r="E130" s="87" t="s">
        <v>149</v>
      </c>
      <c r="F130" s="87" t="s">
        <v>150</v>
      </c>
      <c r="G130" s="88" t="s">
        <v>188</v>
      </c>
      <c r="H130" s="87" t="s">
        <v>214</v>
      </c>
      <c r="I130" s="89" t="s">
        <v>215</v>
      </c>
      <c r="J130" s="88" t="s">
        <v>48</v>
      </c>
      <c r="K130" s="175">
        <v>1</v>
      </c>
      <c r="L130" s="175"/>
      <c r="M130" s="91">
        <v>0.15</v>
      </c>
      <c r="N130" s="175"/>
      <c r="O130" s="91">
        <v>0.35</v>
      </c>
      <c r="P130" s="175"/>
      <c r="Q130" s="91">
        <v>0.75</v>
      </c>
      <c r="R130" s="175"/>
      <c r="S130" s="91">
        <v>1</v>
      </c>
      <c r="T130" s="87" t="s">
        <v>151</v>
      </c>
      <c r="U130" s="92"/>
      <c r="V130" s="93"/>
      <c r="W130" s="92"/>
      <c r="X130" s="92"/>
      <c r="Y130" s="93"/>
      <c r="Z130" s="93"/>
      <c r="AA130" s="93"/>
      <c r="AB130" s="92"/>
      <c r="AC130" s="93"/>
      <c r="AD130" s="92"/>
      <c r="AE130" s="92"/>
      <c r="AF130" s="92"/>
      <c r="AG130" s="92"/>
      <c r="AH130" s="92"/>
      <c r="AI130" s="93"/>
    </row>
    <row r="131" spans="1:35" ht="157.5" customHeight="1" x14ac:dyDescent="0.25">
      <c r="B131" s="87" t="s">
        <v>324</v>
      </c>
      <c r="C131" s="120" t="s">
        <v>809</v>
      </c>
      <c r="D131" s="88" t="s">
        <v>187</v>
      </c>
      <c r="E131" s="87" t="s">
        <v>149</v>
      </c>
      <c r="F131" s="87" t="s">
        <v>150</v>
      </c>
      <c r="G131" s="88" t="s">
        <v>188</v>
      </c>
      <c r="H131" s="87" t="s">
        <v>152</v>
      </c>
      <c r="I131" s="89" t="s">
        <v>153</v>
      </c>
      <c r="J131" s="88" t="s">
        <v>48</v>
      </c>
      <c r="K131" s="175">
        <v>1</v>
      </c>
      <c r="L131" s="175"/>
      <c r="M131" s="91">
        <v>0.15</v>
      </c>
      <c r="N131" s="175"/>
      <c r="O131" s="91">
        <v>0.35</v>
      </c>
      <c r="P131" s="175"/>
      <c r="Q131" s="91">
        <v>0.75</v>
      </c>
      <c r="R131" s="175"/>
      <c r="S131" s="91">
        <v>1</v>
      </c>
      <c r="T131" s="87" t="s">
        <v>151</v>
      </c>
      <c r="U131" s="92"/>
      <c r="V131" s="93"/>
      <c r="W131" s="92"/>
      <c r="X131" s="92"/>
      <c r="Y131" s="93"/>
      <c r="Z131" s="93"/>
      <c r="AA131" s="93"/>
      <c r="AB131" s="92"/>
      <c r="AC131" s="93"/>
      <c r="AD131" s="92"/>
      <c r="AE131" s="92"/>
      <c r="AF131" s="92"/>
      <c r="AG131" s="92"/>
      <c r="AH131" s="92"/>
      <c r="AI131" s="93"/>
    </row>
    <row r="132" spans="1:35" ht="154.5" customHeight="1" x14ac:dyDescent="0.25">
      <c r="B132" s="87" t="s">
        <v>324</v>
      </c>
      <c r="C132" s="120" t="s">
        <v>809</v>
      </c>
      <c r="D132" s="88" t="s">
        <v>187</v>
      </c>
      <c r="E132" s="87" t="s">
        <v>149</v>
      </c>
      <c r="F132" s="87" t="s">
        <v>216</v>
      </c>
      <c r="G132" s="88" t="s">
        <v>188</v>
      </c>
      <c r="H132" s="87" t="s">
        <v>217</v>
      </c>
      <c r="I132" s="89" t="s">
        <v>218</v>
      </c>
      <c r="J132" s="88" t="s">
        <v>53</v>
      </c>
      <c r="K132" s="175">
        <f>+Desagregado!D301</f>
        <v>170</v>
      </c>
      <c r="L132" s="103">
        <f>+Desagregado!E302</f>
        <v>51</v>
      </c>
      <c r="M132" s="91">
        <f>+L132/K132</f>
        <v>0.3</v>
      </c>
      <c r="N132" s="175">
        <f>+Desagregado!H303</f>
        <v>85</v>
      </c>
      <c r="O132" s="91">
        <f>+N132/K132</f>
        <v>0.5</v>
      </c>
      <c r="P132" s="175">
        <f>+Desagregado!K303</f>
        <v>133</v>
      </c>
      <c r="Q132" s="91">
        <f>+P132/K132</f>
        <v>0.78235294117647058</v>
      </c>
      <c r="R132" s="175">
        <f>+Desagregado!N303</f>
        <v>170</v>
      </c>
      <c r="S132" s="91">
        <f>+R132/K132</f>
        <v>1</v>
      </c>
      <c r="T132" s="87" t="s">
        <v>766</v>
      </c>
      <c r="U132" s="92"/>
      <c r="V132" s="93"/>
      <c r="W132" s="92"/>
      <c r="X132" s="92"/>
      <c r="Y132" s="93"/>
      <c r="Z132" s="93"/>
      <c r="AA132" s="93"/>
      <c r="AB132" s="92"/>
      <c r="AC132" s="93"/>
      <c r="AD132" s="92"/>
      <c r="AE132" s="92"/>
      <c r="AF132" s="92"/>
      <c r="AG132" s="92"/>
      <c r="AH132" s="92"/>
      <c r="AI132" s="93"/>
    </row>
    <row r="133" spans="1:35" ht="165" customHeight="1" x14ac:dyDescent="0.25">
      <c r="B133" s="87" t="s">
        <v>324</v>
      </c>
      <c r="C133" s="120" t="s">
        <v>809</v>
      </c>
      <c r="D133" s="88" t="s">
        <v>187</v>
      </c>
      <c r="E133" s="87" t="s">
        <v>149</v>
      </c>
      <c r="F133" s="87" t="s">
        <v>150</v>
      </c>
      <c r="G133" s="88" t="s">
        <v>188</v>
      </c>
      <c r="H133" s="87" t="s">
        <v>219</v>
      </c>
      <c r="I133" s="89" t="s">
        <v>220</v>
      </c>
      <c r="J133" s="88" t="s">
        <v>148</v>
      </c>
      <c r="K133" s="175">
        <f>+Desagregado!D307</f>
        <v>145</v>
      </c>
      <c r="L133" s="175">
        <f>+Desagregado!E308</f>
        <v>14</v>
      </c>
      <c r="M133" s="91">
        <f>+L133/K133</f>
        <v>9.6551724137931033E-2</v>
      </c>
      <c r="N133" s="175">
        <f>+Desagregado!H308</f>
        <v>60</v>
      </c>
      <c r="O133" s="91">
        <f>+N133/K133</f>
        <v>0.41379310344827586</v>
      </c>
      <c r="P133" s="175">
        <f>+Desagregado!K309</f>
        <v>60</v>
      </c>
      <c r="Q133" s="91">
        <f>+P133/K133</f>
        <v>0.41379310344827586</v>
      </c>
      <c r="R133" s="175">
        <f>+Desagregado!N309</f>
        <v>120</v>
      </c>
      <c r="S133" s="91">
        <f>+R133/K133</f>
        <v>0.82758620689655171</v>
      </c>
      <c r="T133" s="87" t="s">
        <v>197</v>
      </c>
      <c r="U133" s="92"/>
      <c r="V133" s="93"/>
      <c r="W133" s="92"/>
      <c r="X133" s="92"/>
      <c r="Y133" s="93"/>
      <c r="Z133" s="93"/>
      <c r="AA133" s="93"/>
      <c r="AB133" s="92"/>
      <c r="AC133" s="93"/>
      <c r="AD133" s="92"/>
      <c r="AE133" s="92"/>
      <c r="AF133" s="92"/>
      <c r="AG133" s="92"/>
      <c r="AH133" s="92"/>
      <c r="AI133" s="93"/>
    </row>
    <row r="134" spans="1:35" ht="225" customHeight="1" x14ac:dyDescent="0.25">
      <c r="B134" s="87" t="s">
        <v>44</v>
      </c>
      <c r="C134" s="120" t="s">
        <v>809</v>
      </c>
      <c r="D134" s="88" t="s">
        <v>187</v>
      </c>
      <c r="E134" s="87" t="s">
        <v>221</v>
      </c>
      <c r="F134" s="87" t="s">
        <v>222</v>
      </c>
      <c r="G134" s="88" t="s">
        <v>188</v>
      </c>
      <c r="H134" s="193" t="s">
        <v>223</v>
      </c>
      <c r="I134" s="101" t="s">
        <v>224</v>
      </c>
      <c r="J134" s="102" t="s">
        <v>48</v>
      </c>
      <c r="K134" s="90">
        <v>150</v>
      </c>
      <c r="L134" s="163">
        <v>150</v>
      </c>
      <c r="M134" s="91">
        <v>0.25</v>
      </c>
      <c r="N134" s="164">
        <v>150</v>
      </c>
      <c r="O134" s="91">
        <v>0.5</v>
      </c>
      <c r="P134" s="164">
        <v>150</v>
      </c>
      <c r="Q134" s="91">
        <v>0.75</v>
      </c>
      <c r="R134" s="164">
        <v>150</v>
      </c>
      <c r="S134" s="91">
        <v>1</v>
      </c>
      <c r="T134" s="193" t="s">
        <v>65</v>
      </c>
      <c r="U134" s="92"/>
      <c r="V134" s="93"/>
      <c r="W134" s="92"/>
      <c r="X134" s="92"/>
      <c r="Y134" s="93"/>
      <c r="Z134" s="93"/>
      <c r="AA134" s="93"/>
      <c r="AB134" s="92"/>
      <c r="AC134" s="93"/>
      <c r="AD134" s="92"/>
      <c r="AE134" s="92"/>
      <c r="AF134" s="92"/>
      <c r="AG134" s="92"/>
      <c r="AH134" s="92"/>
      <c r="AI134" s="93"/>
    </row>
    <row r="135" spans="1:35" ht="234" customHeight="1" x14ac:dyDescent="0.25">
      <c r="B135" s="87" t="s">
        <v>44</v>
      </c>
      <c r="C135" s="120" t="s">
        <v>809</v>
      </c>
      <c r="D135" s="88" t="s">
        <v>187</v>
      </c>
      <c r="E135" s="87" t="s">
        <v>221</v>
      </c>
      <c r="F135" s="87" t="s">
        <v>222</v>
      </c>
      <c r="G135" s="88" t="s">
        <v>188</v>
      </c>
      <c r="H135" s="193" t="s">
        <v>225</v>
      </c>
      <c r="I135" s="101" t="s">
        <v>226</v>
      </c>
      <c r="J135" s="102" t="s">
        <v>48</v>
      </c>
      <c r="K135" s="105">
        <v>1</v>
      </c>
      <c r="L135" s="132"/>
      <c r="M135" s="135">
        <v>0.25</v>
      </c>
      <c r="N135" s="132"/>
      <c r="O135" s="135">
        <v>0.5</v>
      </c>
      <c r="P135" s="132"/>
      <c r="Q135" s="135">
        <v>0.75</v>
      </c>
      <c r="R135" s="132"/>
      <c r="S135" s="135">
        <v>1</v>
      </c>
      <c r="T135" s="193" t="s">
        <v>657</v>
      </c>
      <c r="U135" s="92"/>
      <c r="V135" s="93"/>
      <c r="W135" s="92"/>
      <c r="X135" s="92"/>
      <c r="Y135" s="93"/>
      <c r="Z135" s="93"/>
      <c r="AA135" s="93"/>
      <c r="AB135" s="92"/>
      <c r="AC135" s="93"/>
      <c r="AD135" s="92"/>
      <c r="AE135" s="92"/>
      <c r="AF135" s="92"/>
      <c r="AG135" s="92"/>
      <c r="AH135" s="92"/>
      <c r="AI135" s="93"/>
    </row>
    <row r="136" spans="1:35" ht="243.75" customHeight="1" x14ac:dyDescent="0.25">
      <c r="B136" s="87" t="s">
        <v>44</v>
      </c>
      <c r="C136" s="120" t="s">
        <v>809</v>
      </c>
      <c r="D136" s="88" t="s">
        <v>187</v>
      </c>
      <c r="E136" s="87" t="s">
        <v>221</v>
      </c>
      <c r="F136" s="87" t="s">
        <v>222</v>
      </c>
      <c r="G136" s="88" t="s">
        <v>188</v>
      </c>
      <c r="H136" s="193" t="s">
        <v>227</v>
      </c>
      <c r="I136" s="101" t="s">
        <v>228</v>
      </c>
      <c r="J136" s="102" t="s">
        <v>48</v>
      </c>
      <c r="K136" s="91">
        <v>1</v>
      </c>
      <c r="L136" s="118"/>
      <c r="M136" s="104">
        <v>0.25</v>
      </c>
      <c r="N136" s="118"/>
      <c r="O136" s="104">
        <v>0.5</v>
      </c>
      <c r="P136" s="118"/>
      <c r="Q136" s="104">
        <v>0.75</v>
      </c>
      <c r="R136" s="118"/>
      <c r="S136" s="104">
        <v>1</v>
      </c>
      <c r="T136" s="193" t="s">
        <v>78</v>
      </c>
      <c r="U136" s="92"/>
      <c r="V136" s="93"/>
      <c r="W136" s="92"/>
      <c r="X136" s="92"/>
      <c r="Y136" s="93"/>
      <c r="Z136" s="93"/>
      <c r="AA136" s="93"/>
      <c r="AB136" s="92"/>
      <c r="AC136" s="93"/>
      <c r="AD136" s="92"/>
      <c r="AE136" s="92"/>
      <c r="AF136" s="92"/>
      <c r="AG136" s="92"/>
      <c r="AH136" s="92"/>
      <c r="AI136" s="93"/>
    </row>
    <row r="137" spans="1:35" ht="234.75" customHeight="1" x14ac:dyDescent="0.25">
      <c r="B137" s="87" t="s">
        <v>44</v>
      </c>
      <c r="C137" s="120" t="s">
        <v>809</v>
      </c>
      <c r="D137" s="88" t="s">
        <v>187</v>
      </c>
      <c r="E137" s="87" t="s">
        <v>221</v>
      </c>
      <c r="F137" s="87" t="s">
        <v>222</v>
      </c>
      <c r="G137" s="88" t="s">
        <v>188</v>
      </c>
      <c r="H137" s="87" t="s">
        <v>229</v>
      </c>
      <c r="I137" s="89" t="s">
        <v>230</v>
      </c>
      <c r="J137" s="88" t="s">
        <v>48</v>
      </c>
      <c r="K137" s="91">
        <v>1</v>
      </c>
      <c r="L137" s="91"/>
      <c r="M137" s="91">
        <v>0.25</v>
      </c>
      <c r="N137" s="91"/>
      <c r="O137" s="91">
        <v>0.5</v>
      </c>
      <c r="P137" s="91"/>
      <c r="Q137" s="91">
        <v>0.75</v>
      </c>
      <c r="R137" s="91"/>
      <c r="S137" s="91">
        <v>1</v>
      </c>
      <c r="T137" s="193" t="s">
        <v>61</v>
      </c>
      <c r="U137" s="92"/>
      <c r="V137" s="93"/>
      <c r="W137" s="92"/>
      <c r="X137" s="92"/>
      <c r="Y137" s="93"/>
      <c r="Z137" s="93"/>
      <c r="AA137" s="93"/>
      <c r="AB137" s="92"/>
      <c r="AC137" s="93"/>
      <c r="AD137" s="92"/>
      <c r="AE137" s="92"/>
      <c r="AF137" s="92"/>
      <c r="AG137" s="92"/>
      <c r="AH137" s="92"/>
      <c r="AI137" s="93"/>
    </row>
    <row r="138" spans="1:35" s="176" customFormat="1" ht="243" customHeight="1" x14ac:dyDescent="0.25">
      <c r="A138" s="201"/>
      <c r="B138" s="87" t="s">
        <v>44</v>
      </c>
      <c r="C138" s="120" t="s">
        <v>809</v>
      </c>
      <c r="D138" s="88" t="s">
        <v>187</v>
      </c>
      <c r="E138" s="87" t="s">
        <v>221</v>
      </c>
      <c r="F138" s="87" t="s">
        <v>222</v>
      </c>
      <c r="G138" s="88" t="s">
        <v>188</v>
      </c>
      <c r="H138" s="87" t="s">
        <v>628</v>
      </c>
      <c r="I138" s="88" t="s">
        <v>570</v>
      </c>
      <c r="J138" s="88" t="s">
        <v>48</v>
      </c>
      <c r="K138" s="91">
        <v>1</v>
      </c>
      <c r="L138" s="175"/>
      <c r="M138" s="91">
        <v>0.25</v>
      </c>
      <c r="N138" s="175"/>
      <c r="O138" s="91">
        <v>0.5</v>
      </c>
      <c r="P138" s="175"/>
      <c r="Q138" s="91">
        <v>0.75</v>
      </c>
      <c r="R138" s="175"/>
      <c r="S138" s="91">
        <v>1</v>
      </c>
      <c r="T138" s="107" t="s">
        <v>658</v>
      </c>
      <c r="U138" s="92"/>
      <c r="V138" s="88"/>
      <c r="W138" s="92"/>
      <c r="X138" s="92"/>
      <c r="Y138" s="88"/>
      <c r="Z138" s="88"/>
      <c r="AA138" s="88"/>
      <c r="AB138" s="92"/>
      <c r="AC138" s="88"/>
      <c r="AD138" s="92"/>
      <c r="AE138" s="92"/>
      <c r="AF138" s="92"/>
      <c r="AG138" s="92"/>
      <c r="AH138" s="92"/>
      <c r="AI138" s="88"/>
    </row>
    <row r="139" spans="1:35" ht="181.5" customHeight="1" x14ac:dyDescent="0.25">
      <c r="B139" s="87" t="s">
        <v>44</v>
      </c>
      <c r="C139" s="120" t="s">
        <v>809</v>
      </c>
      <c r="D139" s="88" t="s">
        <v>231</v>
      </c>
      <c r="E139" s="87" t="s">
        <v>82</v>
      </c>
      <c r="F139" s="87" t="s">
        <v>232</v>
      </c>
      <c r="G139" s="88" t="s">
        <v>233</v>
      </c>
      <c r="H139" s="193" t="s">
        <v>234</v>
      </c>
      <c r="I139" s="101" t="s">
        <v>235</v>
      </c>
      <c r="J139" s="102" t="s">
        <v>48</v>
      </c>
      <c r="K139" s="91">
        <v>1</v>
      </c>
      <c r="L139" s="103"/>
      <c r="M139" s="104">
        <v>0.25</v>
      </c>
      <c r="N139" s="103"/>
      <c r="O139" s="104">
        <v>0.5</v>
      </c>
      <c r="P139" s="103"/>
      <c r="Q139" s="104">
        <v>0.75</v>
      </c>
      <c r="R139" s="103"/>
      <c r="S139" s="104">
        <v>1</v>
      </c>
      <c r="T139" s="193" t="s">
        <v>236</v>
      </c>
      <c r="U139" s="92"/>
      <c r="V139" s="115" t="s">
        <v>51</v>
      </c>
      <c r="W139" s="92"/>
      <c r="X139" s="92"/>
      <c r="Y139" s="93"/>
      <c r="Z139" s="93"/>
      <c r="AA139" s="93"/>
      <c r="AB139" s="92"/>
      <c r="AC139" s="93"/>
      <c r="AD139" s="92"/>
      <c r="AE139" s="92"/>
      <c r="AF139" s="92"/>
      <c r="AG139" s="92"/>
      <c r="AH139" s="92"/>
      <c r="AI139" s="93"/>
    </row>
    <row r="140" spans="1:35" ht="186" customHeight="1" x14ac:dyDescent="0.25">
      <c r="B140" s="87" t="s">
        <v>44</v>
      </c>
      <c r="C140" s="120" t="s">
        <v>809</v>
      </c>
      <c r="D140" s="88" t="s">
        <v>231</v>
      </c>
      <c r="E140" s="87" t="s">
        <v>82</v>
      </c>
      <c r="F140" s="87" t="s">
        <v>232</v>
      </c>
      <c r="G140" s="88" t="s">
        <v>233</v>
      </c>
      <c r="H140" s="193" t="s">
        <v>237</v>
      </c>
      <c r="I140" s="101" t="s">
        <v>238</v>
      </c>
      <c r="J140" s="102" t="s">
        <v>48</v>
      </c>
      <c r="K140" s="91">
        <v>1</v>
      </c>
      <c r="L140" s="103"/>
      <c r="M140" s="104">
        <v>1</v>
      </c>
      <c r="N140" s="103"/>
      <c r="O140" s="104">
        <v>1</v>
      </c>
      <c r="P140" s="103"/>
      <c r="Q140" s="104">
        <v>1</v>
      </c>
      <c r="R140" s="103"/>
      <c r="S140" s="104">
        <v>1</v>
      </c>
      <c r="T140" s="193" t="s">
        <v>236</v>
      </c>
      <c r="U140" s="92"/>
      <c r="V140" s="115" t="s">
        <v>51</v>
      </c>
      <c r="W140" s="92"/>
      <c r="X140" s="92"/>
      <c r="Y140" s="93"/>
      <c r="Z140" s="93"/>
      <c r="AA140" s="93"/>
      <c r="AB140" s="92"/>
      <c r="AC140" s="93"/>
      <c r="AD140" s="92"/>
      <c r="AE140" s="92"/>
      <c r="AF140" s="92"/>
      <c r="AG140" s="92"/>
      <c r="AH140" s="92"/>
      <c r="AI140" s="93"/>
    </row>
    <row r="141" spans="1:35" ht="171.75" customHeight="1" x14ac:dyDescent="0.25">
      <c r="B141" s="87" t="s">
        <v>44</v>
      </c>
      <c r="C141" s="120" t="s">
        <v>809</v>
      </c>
      <c r="D141" s="88" t="s">
        <v>231</v>
      </c>
      <c r="E141" s="87" t="s">
        <v>82</v>
      </c>
      <c r="F141" s="87" t="s">
        <v>232</v>
      </c>
      <c r="G141" s="88" t="s">
        <v>233</v>
      </c>
      <c r="H141" s="193" t="s">
        <v>239</v>
      </c>
      <c r="I141" s="101" t="s">
        <v>240</v>
      </c>
      <c r="J141" s="102" t="s">
        <v>48</v>
      </c>
      <c r="K141" s="91">
        <v>1</v>
      </c>
      <c r="L141" s="103"/>
      <c r="M141" s="104">
        <v>0.5</v>
      </c>
      <c r="N141" s="103"/>
      <c r="O141" s="104">
        <v>1</v>
      </c>
      <c r="P141" s="103"/>
      <c r="Q141" s="104">
        <v>1</v>
      </c>
      <c r="R141" s="103"/>
      <c r="S141" s="104">
        <v>1</v>
      </c>
      <c r="T141" s="193" t="s">
        <v>762</v>
      </c>
      <c r="U141" s="92"/>
      <c r="V141" s="115" t="s">
        <v>51</v>
      </c>
      <c r="W141" s="92"/>
      <c r="X141" s="92"/>
      <c r="Y141" s="93"/>
      <c r="Z141" s="93"/>
      <c r="AA141" s="93"/>
      <c r="AB141" s="92"/>
      <c r="AC141" s="93"/>
      <c r="AD141" s="92"/>
      <c r="AE141" s="92"/>
      <c r="AF141" s="92"/>
      <c r="AG141" s="92"/>
      <c r="AH141" s="92"/>
      <c r="AI141" s="93"/>
    </row>
    <row r="142" spans="1:35" ht="174" customHeight="1" x14ac:dyDescent="0.25">
      <c r="B142" s="87" t="s">
        <v>44</v>
      </c>
      <c r="C142" s="120" t="s">
        <v>809</v>
      </c>
      <c r="D142" s="88" t="s">
        <v>231</v>
      </c>
      <c r="E142" s="87" t="s">
        <v>82</v>
      </c>
      <c r="F142" s="87" t="s">
        <v>232</v>
      </c>
      <c r="G142" s="88" t="s">
        <v>233</v>
      </c>
      <c r="H142" s="193" t="s">
        <v>241</v>
      </c>
      <c r="I142" s="101" t="s">
        <v>242</v>
      </c>
      <c r="J142" s="102" t="s">
        <v>48</v>
      </c>
      <c r="K142" s="103">
        <v>1</v>
      </c>
      <c r="L142" s="103"/>
      <c r="M142" s="104">
        <v>0</v>
      </c>
      <c r="N142" s="103">
        <v>1</v>
      </c>
      <c r="O142" s="104">
        <v>1</v>
      </c>
      <c r="P142" s="103">
        <v>1</v>
      </c>
      <c r="Q142" s="104">
        <v>1</v>
      </c>
      <c r="R142" s="103">
        <v>1</v>
      </c>
      <c r="S142" s="104">
        <v>1</v>
      </c>
      <c r="T142" s="193" t="s">
        <v>243</v>
      </c>
      <c r="U142" s="92"/>
      <c r="V142" s="115" t="s">
        <v>51</v>
      </c>
      <c r="W142" s="92"/>
      <c r="X142" s="92"/>
      <c r="Y142" s="93"/>
      <c r="Z142" s="93"/>
      <c r="AA142" s="93"/>
      <c r="AB142" s="92"/>
      <c r="AC142" s="93"/>
      <c r="AD142" s="92"/>
      <c r="AE142" s="92"/>
      <c r="AF142" s="92"/>
      <c r="AG142" s="92"/>
      <c r="AH142" s="92"/>
      <c r="AI142" s="93"/>
    </row>
    <row r="143" spans="1:35" ht="174" customHeight="1" x14ac:dyDescent="0.25">
      <c r="B143" s="87" t="s">
        <v>44</v>
      </c>
      <c r="C143" s="120" t="s">
        <v>809</v>
      </c>
      <c r="D143" s="88" t="s">
        <v>231</v>
      </c>
      <c r="E143" s="87" t="s">
        <v>82</v>
      </c>
      <c r="F143" s="87" t="s">
        <v>232</v>
      </c>
      <c r="G143" s="88" t="s">
        <v>233</v>
      </c>
      <c r="H143" s="193" t="s">
        <v>245</v>
      </c>
      <c r="I143" s="101" t="s">
        <v>246</v>
      </c>
      <c r="J143" s="102" t="s">
        <v>48</v>
      </c>
      <c r="K143" s="103">
        <v>1</v>
      </c>
      <c r="L143" s="103"/>
      <c r="M143" s="104">
        <v>0</v>
      </c>
      <c r="N143" s="103"/>
      <c r="O143" s="104">
        <v>0</v>
      </c>
      <c r="P143" s="103">
        <v>1</v>
      </c>
      <c r="Q143" s="104">
        <v>1</v>
      </c>
      <c r="R143" s="103">
        <v>1</v>
      </c>
      <c r="S143" s="104">
        <v>1</v>
      </c>
      <c r="T143" s="87" t="s">
        <v>247</v>
      </c>
      <c r="U143" s="92"/>
      <c r="V143" s="115" t="s">
        <v>51</v>
      </c>
      <c r="W143" s="92"/>
      <c r="X143" s="92"/>
      <c r="Y143" s="93"/>
      <c r="Z143" s="93"/>
      <c r="AA143" s="93"/>
      <c r="AB143" s="92"/>
      <c r="AC143" s="93"/>
      <c r="AD143" s="92"/>
      <c r="AE143" s="92"/>
      <c r="AF143" s="92"/>
      <c r="AG143" s="92"/>
      <c r="AH143" s="92"/>
      <c r="AI143" s="93"/>
    </row>
    <row r="144" spans="1:35" ht="175.5" customHeight="1" x14ac:dyDescent="0.25">
      <c r="B144" s="87" t="s">
        <v>44</v>
      </c>
      <c r="C144" s="120" t="s">
        <v>809</v>
      </c>
      <c r="D144" s="88" t="s">
        <v>231</v>
      </c>
      <c r="E144" s="87" t="s">
        <v>82</v>
      </c>
      <c r="F144" s="87" t="s">
        <v>232</v>
      </c>
      <c r="G144" s="88" t="s">
        <v>233</v>
      </c>
      <c r="H144" s="193" t="s">
        <v>772</v>
      </c>
      <c r="I144" s="101" t="s">
        <v>244</v>
      </c>
      <c r="J144" s="102" t="s">
        <v>48</v>
      </c>
      <c r="K144" s="103">
        <v>8</v>
      </c>
      <c r="L144" s="103">
        <v>1</v>
      </c>
      <c r="M144" s="104">
        <f>+L144/K144</f>
        <v>0.125</v>
      </c>
      <c r="N144" s="103">
        <v>3</v>
      </c>
      <c r="O144" s="104">
        <f>+N144/K144</f>
        <v>0.375</v>
      </c>
      <c r="P144" s="103">
        <v>6</v>
      </c>
      <c r="Q144" s="104">
        <f>+P144/K144</f>
        <v>0.75</v>
      </c>
      <c r="R144" s="103">
        <v>8</v>
      </c>
      <c r="S144" s="104">
        <f>+R144/K144</f>
        <v>1</v>
      </c>
      <c r="T144" s="193" t="s">
        <v>799</v>
      </c>
      <c r="U144" s="92" t="s">
        <v>788</v>
      </c>
      <c r="V144" s="115" t="s">
        <v>51</v>
      </c>
      <c r="W144" s="92"/>
      <c r="X144" s="92"/>
      <c r="Y144" s="93"/>
      <c r="Z144" s="93"/>
      <c r="AA144" s="93"/>
      <c r="AB144" s="92"/>
      <c r="AC144" s="93"/>
      <c r="AD144" s="92"/>
      <c r="AE144" s="92"/>
      <c r="AF144" s="92"/>
      <c r="AG144" s="92"/>
      <c r="AH144" s="92"/>
      <c r="AI144" s="93"/>
    </row>
    <row r="145" spans="2:35" ht="176.25" customHeight="1" x14ac:dyDescent="0.25">
      <c r="B145" s="87" t="s">
        <v>44</v>
      </c>
      <c r="C145" s="120" t="s">
        <v>809</v>
      </c>
      <c r="D145" s="88" t="s">
        <v>231</v>
      </c>
      <c r="E145" s="87" t="s">
        <v>82</v>
      </c>
      <c r="F145" s="87" t="s">
        <v>232</v>
      </c>
      <c r="G145" s="88" t="s">
        <v>233</v>
      </c>
      <c r="H145" s="193" t="s">
        <v>773</v>
      </c>
      <c r="I145" s="101" t="s">
        <v>248</v>
      </c>
      <c r="J145" s="102" t="s">
        <v>48</v>
      </c>
      <c r="K145" s="91">
        <v>1</v>
      </c>
      <c r="L145" s="103"/>
      <c r="M145" s="104">
        <v>0</v>
      </c>
      <c r="N145" s="103"/>
      <c r="O145" s="104">
        <v>1</v>
      </c>
      <c r="P145" s="103"/>
      <c r="Q145" s="104">
        <v>1</v>
      </c>
      <c r="R145" s="103"/>
      <c r="S145" s="104">
        <v>1</v>
      </c>
      <c r="T145" s="193" t="s">
        <v>249</v>
      </c>
      <c r="U145" s="92" t="s">
        <v>791</v>
      </c>
      <c r="V145" s="115" t="s">
        <v>51</v>
      </c>
      <c r="W145" s="92"/>
      <c r="X145" s="92"/>
      <c r="Y145" s="93"/>
      <c r="Z145" s="93"/>
      <c r="AA145" s="93"/>
      <c r="AB145" s="92"/>
      <c r="AC145" s="93"/>
      <c r="AD145" s="92"/>
      <c r="AE145" s="92"/>
      <c r="AF145" s="92"/>
      <c r="AG145" s="92"/>
      <c r="AH145" s="92"/>
      <c r="AI145" s="93"/>
    </row>
    <row r="146" spans="2:35" ht="177.75" customHeight="1" x14ac:dyDescent="0.25">
      <c r="B146" s="87" t="s">
        <v>44</v>
      </c>
      <c r="C146" s="120" t="s">
        <v>809</v>
      </c>
      <c r="D146" s="88" t="s">
        <v>231</v>
      </c>
      <c r="E146" s="87" t="s">
        <v>82</v>
      </c>
      <c r="F146" s="87" t="s">
        <v>232</v>
      </c>
      <c r="G146" s="88" t="s">
        <v>233</v>
      </c>
      <c r="H146" s="193" t="s">
        <v>250</v>
      </c>
      <c r="I146" s="101" t="s">
        <v>251</v>
      </c>
      <c r="J146" s="102" t="s">
        <v>48</v>
      </c>
      <c r="K146" s="91">
        <v>1</v>
      </c>
      <c r="L146" s="103"/>
      <c r="M146" s="104">
        <v>0</v>
      </c>
      <c r="N146" s="103"/>
      <c r="O146" s="104">
        <v>0</v>
      </c>
      <c r="P146" s="103"/>
      <c r="Q146" s="104">
        <v>0</v>
      </c>
      <c r="R146" s="103"/>
      <c r="S146" s="104">
        <v>1</v>
      </c>
      <c r="T146" s="193" t="s">
        <v>747</v>
      </c>
      <c r="U146" s="92" t="s">
        <v>788</v>
      </c>
      <c r="V146" s="115" t="s">
        <v>51</v>
      </c>
      <c r="W146" s="92"/>
      <c r="X146" s="92"/>
      <c r="Y146" s="93"/>
      <c r="Z146" s="93"/>
      <c r="AA146" s="93"/>
      <c r="AB146" s="92"/>
      <c r="AC146" s="93"/>
      <c r="AD146" s="92"/>
      <c r="AE146" s="92"/>
      <c r="AF146" s="92"/>
      <c r="AG146" s="92"/>
      <c r="AH146" s="92"/>
      <c r="AI146" s="93"/>
    </row>
    <row r="147" spans="2:35" ht="148.5" x14ac:dyDescent="0.25">
      <c r="B147" s="87" t="s">
        <v>44</v>
      </c>
      <c r="C147" s="120" t="s">
        <v>809</v>
      </c>
      <c r="D147" s="88" t="s">
        <v>231</v>
      </c>
      <c r="E147" s="87" t="s">
        <v>82</v>
      </c>
      <c r="F147" s="87" t="s">
        <v>232</v>
      </c>
      <c r="G147" s="88" t="s">
        <v>233</v>
      </c>
      <c r="H147" s="193" t="s">
        <v>803</v>
      </c>
      <c r="I147" s="101" t="s">
        <v>252</v>
      </c>
      <c r="J147" s="102" t="s">
        <v>48</v>
      </c>
      <c r="K147" s="91">
        <v>1</v>
      </c>
      <c r="L147" s="103"/>
      <c r="M147" s="104">
        <v>0</v>
      </c>
      <c r="N147" s="103"/>
      <c r="O147" s="104">
        <v>0.33</v>
      </c>
      <c r="P147" s="103"/>
      <c r="Q147" s="104">
        <v>0.66</v>
      </c>
      <c r="R147" s="103"/>
      <c r="S147" s="104">
        <v>1</v>
      </c>
      <c r="T147" s="193" t="s">
        <v>253</v>
      </c>
      <c r="U147" s="92"/>
      <c r="V147" s="115" t="s">
        <v>51</v>
      </c>
      <c r="W147" s="92"/>
      <c r="X147" s="92"/>
      <c r="Y147" s="93"/>
      <c r="Z147" s="93"/>
      <c r="AA147" s="93"/>
      <c r="AB147" s="92"/>
      <c r="AC147" s="93"/>
      <c r="AD147" s="92"/>
      <c r="AE147" s="92"/>
      <c r="AF147" s="92"/>
      <c r="AG147" s="92"/>
      <c r="AH147" s="92"/>
      <c r="AI147" s="93"/>
    </row>
    <row r="148" spans="2:35" s="32" customFormat="1" ht="179.25" customHeight="1" x14ac:dyDescent="0.25">
      <c r="B148" s="107" t="s">
        <v>44</v>
      </c>
      <c r="C148" s="120" t="s">
        <v>809</v>
      </c>
      <c r="D148" s="95" t="s">
        <v>231</v>
      </c>
      <c r="E148" s="107" t="s">
        <v>82</v>
      </c>
      <c r="F148" s="107" t="s">
        <v>232</v>
      </c>
      <c r="G148" s="95" t="s">
        <v>233</v>
      </c>
      <c r="H148" s="196" t="s">
        <v>629</v>
      </c>
      <c r="I148" s="108" t="s">
        <v>740</v>
      </c>
      <c r="J148" s="109" t="s">
        <v>48</v>
      </c>
      <c r="K148" s="112">
        <v>1</v>
      </c>
      <c r="L148" s="116"/>
      <c r="M148" s="117">
        <v>0.25</v>
      </c>
      <c r="N148" s="116"/>
      <c r="O148" s="117">
        <v>0.5</v>
      </c>
      <c r="P148" s="116"/>
      <c r="Q148" s="117">
        <v>0.75</v>
      </c>
      <c r="R148" s="116"/>
      <c r="S148" s="117">
        <v>1</v>
      </c>
      <c r="T148" s="196" t="s">
        <v>630</v>
      </c>
      <c r="U148" s="113" t="s">
        <v>790</v>
      </c>
      <c r="V148" s="93" t="s">
        <v>787</v>
      </c>
      <c r="W148" s="113"/>
      <c r="X148" s="113"/>
      <c r="Y148" s="114"/>
      <c r="Z148" s="114"/>
      <c r="AA148" s="114"/>
      <c r="AB148" s="113"/>
      <c r="AC148" s="114"/>
      <c r="AD148" s="113"/>
      <c r="AE148" s="113"/>
      <c r="AF148" s="113"/>
      <c r="AG148" s="113"/>
      <c r="AH148" s="113"/>
      <c r="AI148" s="114"/>
    </row>
    <row r="149" spans="2:35" ht="179.25" customHeight="1" x14ac:dyDescent="0.25">
      <c r="B149" s="87" t="s">
        <v>44</v>
      </c>
      <c r="C149" s="120" t="s">
        <v>809</v>
      </c>
      <c r="D149" s="88" t="s">
        <v>231</v>
      </c>
      <c r="E149" s="87" t="s">
        <v>82</v>
      </c>
      <c r="F149" s="87" t="s">
        <v>232</v>
      </c>
      <c r="G149" s="88" t="s">
        <v>233</v>
      </c>
      <c r="H149" s="193" t="s">
        <v>631</v>
      </c>
      <c r="I149" s="101" t="s">
        <v>255</v>
      </c>
      <c r="J149" s="102" t="s">
        <v>48</v>
      </c>
      <c r="K149" s="91">
        <v>1</v>
      </c>
      <c r="L149" s="103"/>
      <c r="M149" s="104">
        <v>0.25</v>
      </c>
      <c r="N149" s="103"/>
      <c r="O149" s="104">
        <v>0.5</v>
      </c>
      <c r="P149" s="103"/>
      <c r="Q149" s="104">
        <v>0.75</v>
      </c>
      <c r="R149" s="103"/>
      <c r="S149" s="104">
        <v>1</v>
      </c>
      <c r="T149" s="193" t="s">
        <v>727</v>
      </c>
      <c r="U149" s="92" t="s">
        <v>788</v>
      </c>
      <c r="V149" s="115" t="s">
        <v>86</v>
      </c>
      <c r="W149" s="92"/>
      <c r="X149" s="92"/>
      <c r="Y149" s="93"/>
      <c r="Z149" s="93"/>
      <c r="AA149" s="93"/>
      <c r="AB149" s="92"/>
      <c r="AC149" s="93"/>
      <c r="AD149" s="92"/>
      <c r="AE149" s="92"/>
      <c r="AF149" s="92"/>
      <c r="AG149" s="92"/>
      <c r="AH149" s="92"/>
      <c r="AI149" s="93"/>
    </row>
    <row r="150" spans="2:35" ht="175.5" customHeight="1" x14ac:dyDescent="0.25">
      <c r="B150" s="87" t="s">
        <v>44</v>
      </c>
      <c r="C150" s="120" t="s">
        <v>809</v>
      </c>
      <c r="D150" s="88" t="s">
        <v>231</v>
      </c>
      <c r="E150" s="87" t="s">
        <v>82</v>
      </c>
      <c r="F150" s="87" t="s">
        <v>232</v>
      </c>
      <c r="G150" s="88" t="s">
        <v>233</v>
      </c>
      <c r="H150" s="193" t="s">
        <v>256</v>
      </c>
      <c r="I150" s="101" t="s">
        <v>257</v>
      </c>
      <c r="J150" s="102" t="s">
        <v>48</v>
      </c>
      <c r="K150" s="91">
        <v>1</v>
      </c>
      <c r="L150" s="103"/>
      <c r="M150" s="104">
        <v>0</v>
      </c>
      <c r="N150" s="103"/>
      <c r="O150" s="104">
        <v>0.5</v>
      </c>
      <c r="P150" s="103"/>
      <c r="Q150" s="104">
        <v>0.5</v>
      </c>
      <c r="R150" s="103"/>
      <c r="S150" s="104">
        <v>1</v>
      </c>
      <c r="T150" s="193" t="s">
        <v>315</v>
      </c>
      <c r="U150" s="92" t="s">
        <v>788</v>
      </c>
      <c r="V150" s="115" t="s">
        <v>86</v>
      </c>
      <c r="W150" s="92"/>
      <c r="X150" s="92"/>
      <c r="Y150" s="93"/>
      <c r="Z150" s="93"/>
      <c r="AA150" s="93"/>
      <c r="AB150" s="92"/>
      <c r="AC150" s="93"/>
      <c r="AD150" s="92"/>
      <c r="AE150" s="92"/>
      <c r="AF150" s="92"/>
      <c r="AG150" s="92"/>
      <c r="AH150" s="92"/>
      <c r="AI150" s="93"/>
    </row>
    <row r="151" spans="2:35" ht="175.5" customHeight="1" x14ac:dyDescent="0.25">
      <c r="B151" s="87" t="s">
        <v>44</v>
      </c>
      <c r="C151" s="120" t="s">
        <v>809</v>
      </c>
      <c r="D151" s="88" t="s">
        <v>231</v>
      </c>
      <c r="E151" s="87" t="s">
        <v>82</v>
      </c>
      <c r="F151" s="87" t="s">
        <v>232</v>
      </c>
      <c r="G151" s="88" t="s">
        <v>233</v>
      </c>
      <c r="H151" s="193" t="s">
        <v>258</v>
      </c>
      <c r="I151" s="101" t="s">
        <v>259</v>
      </c>
      <c r="J151" s="102" t="s">
        <v>48</v>
      </c>
      <c r="K151" s="91">
        <v>1</v>
      </c>
      <c r="L151" s="103"/>
      <c r="M151" s="104">
        <v>1</v>
      </c>
      <c r="N151" s="103"/>
      <c r="O151" s="104">
        <v>1</v>
      </c>
      <c r="P151" s="103"/>
      <c r="Q151" s="104">
        <v>1</v>
      </c>
      <c r="R151" s="103"/>
      <c r="S151" s="104">
        <v>1</v>
      </c>
      <c r="T151" s="193" t="s">
        <v>315</v>
      </c>
      <c r="U151" s="92"/>
      <c r="V151" s="115" t="s">
        <v>86</v>
      </c>
      <c r="W151" s="92"/>
      <c r="X151" s="92"/>
      <c r="Y151" s="93"/>
      <c r="Z151" s="93"/>
      <c r="AA151" s="93"/>
      <c r="AB151" s="92"/>
      <c r="AC151" s="93"/>
      <c r="AD151" s="92"/>
      <c r="AE151" s="92"/>
      <c r="AF151" s="92"/>
      <c r="AG151" s="92"/>
      <c r="AH151" s="92"/>
      <c r="AI151" s="93"/>
    </row>
    <row r="152" spans="2:35" ht="175.5" customHeight="1" x14ac:dyDescent="0.25">
      <c r="B152" s="87" t="s">
        <v>44</v>
      </c>
      <c r="C152" s="120" t="s">
        <v>809</v>
      </c>
      <c r="D152" s="88" t="s">
        <v>231</v>
      </c>
      <c r="E152" s="87" t="s">
        <v>82</v>
      </c>
      <c r="F152" s="87" t="s">
        <v>232</v>
      </c>
      <c r="G152" s="88" t="s">
        <v>233</v>
      </c>
      <c r="H152" s="193" t="s">
        <v>632</v>
      </c>
      <c r="I152" s="101" t="s">
        <v>260</v>
      </c>
      <c r="J152" s="102" t="s">
        <v>48</v>
      </c>
      <c r="K152" s="139">
        <v>2</v>
      </c>
      <c r="L152" s="103"/>
      <c r="M152" s="104">
        <v>0</v>
      </c>
      <c r="N152" s="103"/>
      <c r="O152" s="104">
        <v>0.5</v>
      </c>
      <c r="P152" s="103"/>
      <c r="Q152" s="104">
        <v>0.5</v>
      </c>
      <c r="R152" s="103"/>
      <c r="S152" s="104">
        <v>1</v>
      </c>
      <c r="T152" s="193" t="s">
        <v>318</v>
      </c>
      <c r="U152" s="92" t="s">
        <v>788</v>
      </c>
      <c r="V152" s="115" t="s">
        <v>86</v>
      </c>
      <c r="W152" s="92"/>
      <c r="X152" s="92"/>
      <c r="Y152" s="93"/>
      <c r="Z152" s="93"/>
      <c r="AA152" s="92" t="s">
        <v>50</v>
      </c>
      <c r="AB152" s="92" t="s">
        <v>50</v>
      </c>
      <c r="AC152" s="93"/>
      <c r="AD152" s="92"/>
      <c r="AE152" s="92"/>
      <c r="AF152" s="92"/>
      <c r="AG152" s="92"/>
      <c r="AH152" s="92"/>
      <c r="AI152" s="93"/>
    </row>
    <row r="153" spans="2:35" ht="175.5" customHeight="1" x14ac:dyDescent="0.25">
      <c r="B153" s="87" t="s">
        <v>44</v>
      </c>
      <c r="C153" s="120" t="s">
        <v>809</v>
      </c>
      <c r="D153" s="88" t="s">
        <v>231</v>
      </c>
      <c r="E153" s="87" t="s">
        <v>82</v>
      </c>
      <c r="F153" s="87" t="s">
        <v>232</v>
      </c>
      <c r="G153" s="88" t="s">
        <v>233</v>
      </c>
      <c r="H153" s="193" t="s">
        <v>633</v>
      </c>
      <c r="I153" s="101" t="s">
        <v>261</v>
      </c>
      <c r="J153" s="102" t="s">
        <v>48</v>
      </c>
      <c r="K153" s="91">
        <v>1</v>
      </c>
      <c r="L153" s="103"/>
      <c r="M153" s="104">
        <v>0</v>
      </c>
      <c r="N153" s="103"/>
      <c r="O153" s="104">
        <v>0.5</v>
      </c>
      <c r="P153" s="103"/>
      <c r="Q153" s="104">
        <v>0.5</v>
      </c>
      <c r="R153" s="103"/>
      <c r="S153" s="104">
        <v>1</v>
      </c>
      <c r="T153" s="193" t="s">
        <v>262</v>
      </c>
      <c r="U153" s="92"/>
      <c r="V153" s="115" t="s">
        <v>86</v>
      </c>
      <c r="W153" s="92"/>
      <c r="X153" s="92"/>
      <c r="Y153" s="93"/>
      <c r="Z153" s="93"/>
      <c r="AA153" s="93"/>
      <c r="AB153" s="92"/>
      <c r="AC153" s="93"/>
      <c r="AD153" s="92"/>
      <c r="AE153" s="92"/>
      <c r="AF153" s="92"/>
      <c r="AG153" s="92"/>
      <c r="AH153" s="92"/>
      <c r="AI153" s="93"/>
    </row>
    <row r="154" spans="2:35" ht="174.75" customHeight="1" x14ac:dyDescent="0.25">
      <c r="B154" s="87" t="s">
        <v>44</v>
      </c>
      <c r="C154" s="120" t="s">
        <v>809</v>
      </c>
      <c r="D154" s="88" t="s">
        <v>231</v>
      </c>
      <c r="E154" s="87" t="s">
        <v>82</v>
      </c>
      <c r="F154" s="87" t="s">
        <v>232</v>
      </c>
      <c r="G154" s="88" t="s">
        <v>233</v>
      </c>
      <c r="H154" s="193" t="s">
        <v>263</v>
      </c>
      <c r="I154" s="101" t="s">
        <v>264</v>
      </c>
      <c r="J154" s="102" t="s">
        <v>48</v>
      </c>
      <c r="K154" s="139">
        <v>4</v>
      </c>
      <c r="L154" s="103">
        <v>1</v>
      </c>
      <c r="M154" s="104">
        <f>+L154/K154</f>
        <v>0.25</v>
      </c>
      <c r="N154" s="103">
        <v>2</v>
      </c>
      <c r="O154" s="104">
        <f>+N154/K154</f>
        <v>0.5</v>
      </c>
      <c r="P154" s="103">
        <v>3</v>
      </c>
      <c r="Q154" s="104">
        <f>+P154/K154</f>
        <v>0.75</v>
      </c>
      <c r="R154" s="103">
        <v>4</v>
      </c>
      <c r="S154" s="104">
        <f>+R154/K154</f>
        <v>1</v>
      </c>
      <c r="T154" s="193" t="s">
        <v>741</v>
      </c>
      <c r="U154" s="92" t="s">
        <v>788</v>
      </c>
      <c r="V154" s="115" t="s">
        <v>86</v>
      </c>
      <c r="W154" s="92"/>
      <c r="X154" s="92"/>
      <c r="Y154" s="93"/>
      <c r="Z154" s="93"/>
      <c r="AA154" s="93"/>
      <c r="AB154" s="92"/>
      <c r="AC154" s="93"/>
      <c r="AD154" s="92"/>
      <c r="AE154" s="92"/>
      <c r="AF154" s="92"/>
      <c r="AG154" s="92"/>
      <c r="AH154" s="92"/>
      <c r="AI154" s="93"/>
    </row>
    <row r="155" spans="2:35" s="32" customFormat="1" ht="174.75" customHeight="1" x14ac:dyDescent="0.25">
      <c r="B155" s="107" t="s">
        <v>44</v>
      </c>
      <c r="C155" s="120" t="s">
        <v>809</v>
      </c>
      <c r="D155" s="95" t="s">
        <v>231</v>
      </c>
      <c r="E155" s="107" t="s">
        <v>82</v>
      </c>
      <c r="F155" s="107" t="s">
        <v>232</v>
      </c>
      <c r="G155" s="95" t="s">
        <v>233</v>
      </c>
      <c r="H155" s="193" t="s">
        <v>785</v>
      </c>
      <c r="I155" s="108" t="s">
        <v>634</v>
      </c>
      <c r="J155" s="109" t="s">
        <v>48</v>
      </c>
      <c r="K155" s="112">
        <v>1</v>
      </c>
      <c r="L155" s="116"/>
      <c r="M155" s="117">
        <v>0</v>
      </c>
      <c r="N155" s="116"/>
      <c r="O155" s="117">
        <v>1</v>
      </c>
      <c r="P155" s="116"/>
      <c r="Q155" s="117">
        <v>1</v>
      </c>
      <c r="R155" s="116"/>
      <c r="S155" s="117">
        <v>1</v>
      </c>
      <c r="T155" s="196" t="s">
        <v>651</v>
      </c>
      <c r="U155" s="113"/>
      <c r="V155" s="172" t="s">
        <v>135</v>
      </c>
      <c r="W155" s="113"/>
      <c r="X155" s="113"/>
      <c r="Y155" s="114"/>
      <c r="Z155" s="114"/>
      <c r="AA155" s="114"/>
      <c r="AB155" s="113"/>
      <c r="AC155" s="114"/>
      <c r="AD155" s="113"/>
      <c r="AE155" s="113"/>
      <c r="AF155" s="113"/>
      <c r="AG155" s="113"/>
      <c r="AH155" s="113"/>
      <c r="AI155" s="114"/>
    </row>
    <row r="156" spans="2:35" ht="174.75" customHeight="1" x14ac:dyDescent="0.25">
      <c r="B156" s="87" t="s">
        <v>44</v>
      </c>
      <c r="C156" s="120" t="s">
        <v>809</v>
      </c>
      <c r="D156" s="88" t="s">
        <v>231</v>
      </c>
      <c r="E156" s="87" t="s">
        <v>82</v>
      </c>
      <c r="F156" s="87" t="s">
        <v>232</v>
      </c>
      <c r="G156" s="88" t="s">
        <v>233</v>
      </c>
      <c r="H156" s="193" t="s">
        <v>265</v>
      </c>
      <c r="I156" s="101" t="s">
        <v>266</v>
      </c>
      <c r="J156" s="102" t="s">
        <v>48</v>
      </c>
      <c r="K156" s="91">
        <v>1</v>
      </c>
      <c r="L156" s="103"/>
      <c r="M156" s="104">
        <v>0.25</v>
      </c>
      <c r="N156" s="103"/>
      <c r="O156" s="104">
        <v>0.5</v>
      </c>
      <c r="P156" s="103"/>
      <c r="Q156" s="104">
        <v>0.75</v>
      </c>
      <c r="R156" s="103"/>
      <c r="S156" s="104">
        <v>1</v>
      </c>
      <c r="T156" s="193" t="s">
        <v>319</v>
      </c>
      <c r="U156" s="92" t="s">
        <v>790</v>
      </c>
      <c r="V156" s="172" t="s">
        <v>135</v>
      </c>
      <c r="W156" s="92"/>
      <c r="X156" s="92"/>
      <c r="Y156" s="93"/>
      <c r="Z156" s="93"/>
      <c r="AA156" s="93"/>
      <c r="AB156" s="92"/>
      <c r="AC156" s="93"/>
      <c r="AD156" s="92"/>
      <c r="AE156" s="92"/>
      <c r="AF156" s="92"/>
      <c r="AG156" s="92"/>
      <c r="AH156" s="92"/>
      <c r="AI156" s="93"/>
    </row>
    <row r="157" spans="2:35" ht="171.75" customHeight="1" x14ac:dyDescent="0.25">
      <c r="B157" s="87" t="s">
        <v>44</v>
      </c>
      <c r="C157" s="120" t="s">
        <v>809</v>
      </c>
      <c r="D157" s="175" t="s">
        <v>231</v>
      </c>
      <c r="E157" s="87" t="s">
        <v>82</v>
      </c>
      <c r="F157" s="87" t="s">
        <v>232</v>
      </c>
      <c r="G157" s="193" t="s">
        <v>95</v>
      </c>
      <c r="H157" s="193" t="s">
        <v>778</v>
      </c>
      <c r="I157" s="101" t="s">
        <v>755</v>
      </c>
      <c r="J157" s="102" t="s">
        <v>48</v>
      </c>
      <c r="K157" s="162">
        <v>4</v>
      </c>
      <c r="L157" s="161">
        <v>1</v>
      </c>
      <c r="M157" s="160">
        <v>0.25</v>
      </c>
      <c r="N157" s="161">
        <v>2</v>
      </c>
      <c r="O157" s="160">
        <v>0.5</v>
      </c>
      <c r="P157" s="161">
        <v>3</v>
      </c>
      <c r="Q157" s="160">
        <v>0.75</v>
      </c>
      <c r="R157" s="161">
        <v>4</v>
      </c>
      <c r="S157" s="160">
        <v>1</v>
      </c>
      <c r="T157" s="193" t="s">
        <v>754</v>
      </c>
      <c r="U157" s="92"/>
      <c r="V157" s="115"/>
      <c r="W157" s="92"/>
      <c r="X157" s="92"/>
      <c r="Y157" s="93"/>
      <c r="Z157" s="93"/>
      <c r="AA157" s="93"/>
      <c r="AB157" s="92"/>
      <c r="AC157" s="93"/>
      <c r="AD157" s="92"/>
      <c r="AE157" s="92"/>
      <c r="AF157" s="92"/>
      <c r="AG157" s="92"/>
      <c r="AH157" s="92"/>
      <c r="AI157" s="93"/>
    </row>
    <row r="158" spans="2:35" ht="171.75" customHeight="1" x14ac:dyDescent="0.25">
      <c r="B158" s="87" t="s">
        <v>44</v>
      </c>
      <c r="C158" s="120" t="s">
        <v>809</v>
      </c>
      <c r="D158" s="88" t="s">
        <v>231</v>
      </c>
      <c r="E158" s="87" t="s">
        <v>82</v>
      </c>
      <c r="F158" s="87" t="s">
        <v>232</v>
      </c>
      <c r="G158" s="88" t="s">
        <v>267</v>
      </c>
      <c r="H158" s="193" t="s">
        <v>756</v>
      </c>
      <c r="I158" s="101" t="s">
        <v>757</v>
      </c>
      <c r="J158" s="102" t="s">
        <v>48</v>
      </c>
      <c r="K158" s="91">
        <v>1</v>
      </c>
      <c r="L158" s="123"/>
      <c r="M158" s="104">
        <v>0.1</v>
      </c>
      <c r="N158" s="124"/>
      <c r="O158" s="104">
        <v>0.3</v>
      </c>
      <c r="P158" s="124"/>
      <c r="Q158" s="104">
        <v>0.7</v>
      </c>
      <c r="R158" s="125"/>
      <c r="S158" s="104">
        <v>1</v>
      </c>
      <c r="T158" s="193" t="s">
        <v>758</v>
      </c>
      <c r="U158" s="92"/>
      <c r="V158" s="115"/>
      <c r="W158" s="92" t="s">
        <v>50</v>
      </c>
      <c r="X158" s="92"/>
      <c r="Y158" s="93"/>
      <c r="Z158" s="93"/>
      <c r="AA158" s="93"/>
      <c r="AB158" s="92"/>
      <c r="AC158" s="93"/>
      <c r="AD158" s="92"/>
      <c r="AE158" s="92" t="s">
        <v>50</v>
      </c>
      <c r="AF158" s="92"/>
      <c r="AG158" s="92"/>
      <c r="AH158" s="92"/>
      <c r="AI158" s="93"/>
    </row>
    <row r="159" spans="2:35" ht="171.75" customHeight="1" x14ac:dyDescent="0.25">
      <c r="B159" s="87" t="s">
        <v>44</v>
      </c>
      <c r="C159" s="120" t="s">
        <v>809</v>
      </c>
      <c r="D159" s="175" t="s">
        <v>231</v>
      </c>
      <c r="E159" s="87" t="s">
        <v>125</v>
      </c>
      <c r="F159" s="87" t="s">
        <v>126</v>
      </c>
      <c r="G159" s="175" t="s">
        <v>267</v>
      </c>
      <c r="H159" s="87" t="s">
        <v>732</v>
      </c>
      <c r="I159" s="175" t="s">
        <v>733</v>
      </c>
      <c r="J159" s="175" t="s">
        <v>48</v>
      </c>
      <c r="K159" s="175">
        <v>1</v>
      </c>
      <c r="L159" s="175"/>
      <c r="M159" s="91">
        <v>0.25</v>
      </c>
      <c r="N159" s="175"/>
      <c r="O159" s="91">
        <v>0.5</v>
      </c>
      <c r="P159" s="91"/>
      <c r="Q159" s="91">
        <v>0.75</v>
      </c>
      <c r="R159" s="91"/>
      <c r="S159" s="91">
        <v>1</v>
      </c>
      <c r="T159" s="87" t="s">
        <v>49</v>
      </c>
      <c r="U159" s="92"/>
      <c r="V159" s="115"/>
      <c r="W159" s="92"/>
      <c r="X159" s="92"/>
      <c r="Y159" s="93"/>
      <c r="Z159" s="93"/>
      <c r="AA159" s="93"/>
      <c r="AB159" s="92"/>
      <c r="AC159" s="93"/>
      <c r="AD159" s="92"/>
      <c r="AE159" s="92"/>
      <c r="AF159" s="92"/>
      <c r="AG159" s="92"/>
      <c r="AH159" s="92"/>
      <c r="AI159" s="93"/>
    </row>
    <row r="160" spans="2:35" ht="82.5" x14ac:dyDescent="0.25">
      <c r="B160" s="87" t="s">
        <v>44</v>
      </c>
      <c r="C160" s="120" t="s">
        <v>809</v>
      </c>
      <c r="D160" s="88" t="s">
        <v>231</v>
      </c>
      <c r="E160" s="87" t="s">
        <v>125</v>
      </c>
      <c r="F160" s="87" t="s">
        <v>126</v>
      </c>
      <c r="G160" s="88" t="s">
        <v>233</v>
      </c>
      <c r="H160" s="193" t="s">
        <v>268</v>
      </c>
      <c r="I160" s="101" t="s">
        <v>269</v>
      </c>
      <c r="J160" s="102" t="s">
        <v>48</v>
      </c>
      <c r="K160" s="91">
        <v>1</v>
      </c>
      <c r="L160" s="123"/>
      <c r="M160" s="104">
        <v>0</v>
      </c>
      <c r="N160" s="124"/>
      <c r="O160" s="104">
        <v>1</v>
      </c>
      <c r="P160" s="124"/>
      <c r="Q160" s="104">
        <v>1</v>
      </c>
      <c r="R160" s="125"/>
      <c r="S160" s="104">
        <v>1</v>
      </c>
      <c r="T160" s="193" t="s">
        <v>270</v>
      </c>
      <c r="U160" s="92"/>
      <c r="V160" s="115"/>
      <c r="W160" s="92" t="s">
        <v>50</v>
      </c>
      <c r="X160" s="92"/>
      <c r="Y160" s="93"/>
      <c r="Z160" s="93"/>
      <c r="AA160" s="93"/>
      <c r="AB160" s="92"/>
      <c r="AC160" s="93"/>
      <c r="AD160" s="92"/>
      <c r="AE160" s="92"/>
      <c r="AF160" s="92"/>
      <c r="AG160" s="92"/>
      <c r="AH160" s="92"/>
      <c r="AI160" s="115"/>
    </row>
    <row r="161" spans="2:35" ht="82.5" x14ac:dyDescent="0.25">
      <c r="B161" s="87" t="s">
        <v>44</v>
      </c>
      <c r="C161" s="120" t="s">
        <v>809</v>
      </c>
      <c r="D161" s="88" t="s">
        <v>231</v>
      </c>
      <c r="E161" s="87" t="s">
        <v>125</v>
      </c>
      <c r="F161" s="87" t="s">
        <v>126</v>
      </c>
      <c r="G161" s="222" t="s">
        <v>267</v>
      </c>
      <c r="H161" s="193" t="s">
        <v>796</v>
      </c>
      <c r="I161" s="101" t="s">
        <v>271</v>
      </c>
      <c r="J161" s="102" t="s">
        <v>48</v>
      </c>
      <c r="K161" s="91">
        <v>1</v>
      </c>
      <c r="L161" s="123"/>
      <c r="M161" s="104">
        <v>0.25</v>
      </c>
      <c r="N161" s="124"/>
      <c r="O161" s="104">
        <v>0.5</v>
      </c>
      <c r="P161" s="124"/>
      <c r="Q161" s="104">
        <v>0.75</v>
      </c>
      <c r="R161" s="125"/>
      <c r="S161" s="104">
        <v>1</v>
      </c>
      <c r="T161" s="193" t="s">
        <v>272</v>
      </c>
      <c r="U161" s="92"/>
      <c r="V161" s="115"/>
      <c r="W161" s="92" t="s">
        <v>50</v>
      </c>
      <c r="X161" s="92"/>
      <c r="Y161" s="93"/>
      <c r="Z161" s="93"/>
      <c r="AA161" s="93"/>
      <c r="AB161" s="92"/>
      <c r="AC161" s="93"/>
      <c r="AD161" s="92"/>
      <c r="AE161" s="92"/>
      <c r="AF161" s="92"/>
      <c r="AG161" s="92"/>
      <c r="AH161" s="92"/>
      <c r="AI161" s="115"/>
    </row>
    <row r="162" spans="2:35" ht="82.5" x14ac:dyDescent="0.25">
      <c r="B162" s="87" t="s">
        <v>44</v>
      </c>
      <c r="C162" s="120" t="s">
        <v>809</v>
      </c>
      <c r="D162" s="88" t="s">
        <v>231</v>
      </c>
      <c r="E162" s="87" t="s">
        <v>125</v>
      </c>
      <c r="F162" s="87" t="s">
        <v>126</v>
      </c>
      <c r="G162" s="222"/>
      <c r="H162" s="193" t="s">
        <v>273</v>
      </c>
      <c r="I162" s="101" t="s">
        <v>274</v>
      </c>
      <c r="J162" s="102" t="s">
        <v>48</v>
      </c>
      <c r="K162" s="91">
        <v>1</v>
      </c>
      <c r="L162" s="123"/>
      <c r="M162" s="104">
        <v>0</v>
      </c>
      <c r="N162" s="124"/>
      <c r="O162" s="104">
        <v>0</v>
      </c>
      <c r="P162" s="124"/>
      <c r="Q162" s="104">
        <v>1</v>
      </c>
      <c r="R162" s="125"/>
      <c r="S162" s="104">
        <v>1</v>
      </c>
      <c r="T162" s="193" t="s">
        <v>270</v>
      </c>
      <c r="U162" s="92"/>
      <c r="V162" s="115"/>
      <c r="W162" s="92" t="s">
        <v>50</v>
      </c>
      <c r="X162" s="92"/>
      <c r="Y162" s="93"/>
      <c r="Z162" s="93"/>
      <c r="AA162" s="93"/>
      <c r="AB162" s="92"/>
      <c r="AC162" s="93"/>
      <c r="AD162" s="92"/>
      <c r="AE162" s="92"/>
      <c r="AF162" s="92"/>
      <c r="AG162" s="92"/>
      <c r="AH162" s="92"/>
      <c r="AI162" s="115"/>
    </row>
    <row r="163" spans="2:35" ht="107.25" customHeight="1" x14ac:dyDescent="0.25">
      <c r="B163" s="87" t="s">
        <v>44</v>
      </c>
      <c r="C163" s="120" t="s">
        <v>809</v>
      </c>
      <c r="D163" s="88" t="s">
        <v>231</v>
      </c>
      <c r="E163" s="87" t="s">
        <v>125</v>
      </c>
      <c r="F163" s="87" t="s">
        <v>126</v>
      </c>
      <c r="G163" s="222"/>
      <c r="H163" s="193" t="s">
        <v>275</v>
      </c>
      <c r="I163" s="101" t="s">
        <v>276</v>
      </c>
      <c r="J163" s="102" t="s">
        <v>48</v>
      </c>
      <c r="K163" s="91">
        <v>1</v>
      </c>
      <c r="L163" s="123"/>
      <c r="M163" s="104">
        <v>0.25</v>
      </c>
      <c r="N163" s="124"/>
      <c r="O163" s="104">
        <v>0.5</v>
      </c>
      <c r="P163" s="124"/>
      <c r="Q163" s="104">
        <v>0.75</v>
      </c>
      <c r="R163" s="125"/>
      <c r="S163" s="104">
        <v>1</v>
      </c>
      <c r="T163" s="193" t="s">
        <v>270</v>
      </c>
      <c r="U163" s="92"/>
      <c r="V163" s="115"/>
      <c r="W163" s="92" t="s">
        <v>50</v>
      </c>
      <c r="X163" s="92"/>
      <c r="Y163" s="93"/>
      <c r="Z163" s="93"/>
      <c r="AA163" s="93"/>
      <c r="AB163" s="92"/>
      <c r="AC163" s="93"/>
      <c r="AD163" s="92"/>
      <c r="AE163" s="92"/>
      <c r="AF163" s="92"/>
      <c r="AG163" s="92"/>
      <c r="AH163" s="92"/>
      <c r="AI163" s="115"/>
    </row>
    <row r="164" spans="2:35" ht="180" customHeight="1" x14ac:dyDescent="0.25">
      <c r="B164" s="87" t="s">
        <v>44</v>
      </c>
      <c r="C164" s="120" t="s">
        <v>809</v>
      </c>
      <c r="D164" s="88" t="s">
        <v>277</v>
      </c>
      <c r="E164" s="87" t="s">
        <v>59</v>
      </c>
      <c r="F164" s="87" t="s">
        <v>615</v>
      </c>
      <c r="G164" s="88" t="s">
        <v>278</v>
      </c>
      <c r="H164" s="193" t="s">
        <v>279</v>
      </c>
      <c r="I164" s="115" t="s">
        <v>280</v>
      </c>
      <c r="J164" s="102" t="s">
        <v>48</v>
      </c>
      <c r="K164" s="139">
        <v>4</v>
      </c>
      <c r="L164" s="103"/>
      <c r="M164" s="104">
        <v>0</v>
      </c>
      <c r="N164" s="103">
        <v>1</v>
      </c>
      <c r="O164" s="104">
        <f>+N164/K164</f>
        <v>0.25</v>
      </c>
      <c r="P164" s="103">
        <v>3</v>
      </c>
      <c r="Q164" s="104">
        <f>+P164/K164</f>
        <v>0.75</v>
      </c>
      <c r="R164" s="103">
        <v>4</v>
      </c>
      <c r="S164" s="104">
        <v>1</v>
      </c>
      <c r="T164" s="193" t="s">
        <v>281</v>
      </c>
      <c r="U164" s="92"/>
      <c r="V164" s="93"/>
      <c r="W164" s="92"/>
      <c r="X164" s="92"/>
      <c r="Y164" s="93"/>
      <c r="Z164" s="93"/>
      <c r="AA164" s="93"/>
      <c r="AB164" s="92"/>
      <c r="AC164" s="93"/>
      <c r="AD164" s="92"/>
      <c r="AE164" s="92"/>
      <c r="AF164" s="92"/>
      <c r="AG164" s="92"/>
      <c r="AH164" s="92"/>
      <c r="AI164" s="93"/>
    </row>
    <row r="165" spans="2:35" ht="223.5" customHeight="1" x14ac:dyDescent="0.25">
      <c r="B165" s="87" t="s">
        <v>44</v>
      </c>
      <c r="C165" s="120" t="s">
        <v>809</v>
      </c>
      <c r="D165" s="88" t="s">
        <v>277</v>
      </c>
      <c r="E165" s="87" t="s">
        <v>162</v>
      </c>
      <c r="F165" s="87" t="s">
        <v>282</v>
      </c>
      <c r="G165" s="102" t="s">
        <v>278</v>
      </c>
      <c r="H165" s="193" t="s">
        <v>283</v>
      </c>
      <c r="I165" s="115" t="s">
        <v>284</v>
      </c>
      <c r="J165" s="102" t="s">
        <v>48</v>
      </c>
      <c r="K165" s="103">
        <v>2</v>
      </c>
      <c r="L165" s="103">
        <v>0</v>
      </c>
      <c r="M165" s="91">
        <f>+L165/K165</f>
        <v>0</v>
      </c>
      <c r="N165" s="103">
        <v>1</v>
      </c>
      <c r="O165" s="91">
        <f>+N165/K165</f>
        <v>0.5</v>
      </c>
      <c r="P165" s="103">
        <v>2</v>
      </c>
      <c r="Q165" s="91">
        <f>+P165/K165</f>
        <v>1</v>
      </c>
      <c r="R165" s="103">
        <v>2</v>
      </c>
      <c r="S165" s="91">
        <f>+R165/K165</f>
        <v>1</v>
      </c>
      <c r="T165" s="194" t="s">
        <v>571</v>
      </c>
      <c r="U165" s="92" t="s">
        <v>788</v>
      </c>
      <c r="V165" s="115" t="s">
        <v>51</v>
      </c>
      <c r="W165" s="92"/>
      <c r="X165" s="92"/>
      <c r="Y165" s="93"/>
      <c r="Z165" s="93"/>
      <c r="AA165" s="93"/>
      <c r="AB165" s="92"/>
      <c r="AC165" s="93"/>
      <c r="AD165" s="92"/>
      <c r="AE165" s="92"/>
      <c r="AF165" s="92"/>
      <c r="AG165" s="92"/>
      <c r="AH165" s="92"/>
      <c r="AI165" s="93"/>
    </row>
    <row r="166" spans="2:35" ht="121.5" customHeight="1" x14ac:dyDescent="0.25">
      <c r="B166" s="87" t="s">
        <v>44</v>
      </c>
      <c r="C166" s="120" t="s">
        <v>809</v>
      </c>
      <c r="D166" s="88" t="s">
        <v>277</v>
      </c>
      <c r="E166" s="87" t="s">
        <v>168</v>
      </c>
      <c r="F166" s="87" t="s">
        <v>212</v>
      </c>
      <c r="G166" s="88" t="s">
        <v>278</v>
      </c>
      <c r="H166" s="193" t="s">
        <v>646</v>
      </c>
      <c r="I166" s="115" t="s">
        <v>285</v>
      </c>
      <c r="J166" s="102" t="s">
        <v>48</v>
      </c>
      <c r="K166" s="103">
        <v>1</v>
      </c>
      <c r="L166" s="103"/>
      <c r="M166" s="104">
        <v>0</v>
      </c>
      <c r="N166" s="103">
        <v>1</v>
      </c>
      <c r="O166" s="104">
        <v>1</v>
      </c>
      <c r="P166" s="103">
        <v>1</v>
      </c>
      <c r="Q166" s="104">
        <v>1</v>
      </c>
      <c r="R166" s="103">
        <v>1</v>
      </c>
      <c r="S166" s="104">
        <v>1</v>
      </c>
      <c r="T166" s="193" t="s">
        <v>286</v>
      </c>
      <c r="U166" s="92"/>
      <c r="V166" s="93"/>
      <c r="W166" s="92"/>
      <c r="X166" s="92"/>
      <c r="Y166" s="93"/>
      <c r="Z166" s="93"/>
      <c r="AA166" s="93"/>
      <c r="AB166" s="92"/>
      <c r="AC166" s="93"/>
      <c r="AD166" s="92"/>
      <c r="AE166" s="92"/>
      <c r="AF166" s="92"/>
      <c r="AG166" s="92"/>
      <c r="AH166" s="92"/>
      <c r="AI166" s="93"/>
    </row>
    <row r="167" spans="2:35" ht="240.75" customHeight="1" x14ac:dyDescent="0.25">
      <c r="B167" s="87" t="s">
        <v>44</v>
      </c>
      <c r="C167" s="120" t="s">
        <v>809</v>
      </c>
      <c r="D167" s="88" t="s">
        <v>287</v>
      </c>
      <c r="E167" s="87" t="s">
        <v>221</v>
      </c>
      <c r="F167" s="87" t="s">
        <v>222</v>
      </c>
      <c r="G167" s="88" t="s">
        <v>288</v>
      </c>
      <c r="H167" s="193" t="s">
        <v>764</v>
      </c>
      <c r="I167" s="101" t="s">
        <v>765</v>
      </c>
      <c r="J167" s="102" t="s">
        <v>48</v>
      </c>
      <c r="K167" s="136">
        <v>1</v>
      </c>
      <c r="L167" s="136">
        <v>0</v>
      </c>
      <c r="M167" s="105">
        <v>0</v>
      </c>
      <c r="N167" s="137">
        <v>1</v>
      </c>
      <c r="O167" s="105">
        <v>1</v>
      </c>
      <c r="P167" s="136">
        <v>1</v>
      </c>
      <c r="Q167" s="105">
        <v>1</v>
      </c>
      <c r="R167" s="137">
        <v>1</v>
      </c>
      <c r="S167" s="105">
        <v>1</v>
      </c>
      <c r="T167" s="193" t="s">
        <v>648</v>
      </c>
      <c r="U167" s="92"/>
      <c r="V167" s="115"/>
      <c r="W167" s="92"/>
      <c r="X167" s="92"/>
      <c r="Y167" s="93"/>
      <c r="Z167" s="93"/>
      <c r="AA167" s="93"/>
      <c r="AB167" s="92"/>
      <c r="AC167" s="93"/>
      <c r="AD167" s="92"/>
      <c r="AE167" s="92"/>
      <c r="AF167" s="92"/>
      <c r="AG167" s="92"/>
      <c r="AH167" s="92"/>
      <c r="AI167" s="93"/>
    </row>
    <row r="168" spans="2:35" ht="228.75" customHeight="1" x14ac:dyDescent="0.25">
      <c r="B168" s="87" t="s">
        <v>44</v>
      </c>
      <c r="C168" s="120" t="s">
        <v>809</v>
      </c>
      <c r="D168" s="88" t="s">
        <v>287</v>
      </c>
      <c r="E168" s="87" t="s">
        <v>221</v>
      </c>
      <c r="F168" s="87" t="s">
        <v>222</v>
      </c>
      <c r="G168" s="88" t="s">
        <v>288</v>
      </c>
      <c r="H168" s="193" t="s">
        <v>289</v>
      </c>
      <c r="I168" s="101" t="s">
        <v>635</v>
      </c>
      <c r="J168" s="102" t="s">
        <v>48</v>
      </c>
      <c r="K168" s="94">
        <v>1</v>
      </c>
      <c r="L168" s="94"/>
      <c r="M168" s="91">
        <v>0</v>
      </c>
      <c r="N168" s="118"/>
      <c r="O168" s="91">
        <v>0</v>
      </c>
      <c r="P168" s="94"/>
      <c r="Q168" s="91">
        <v>1</v>
      </c>
      <c r="R168" s="119"/>
      <c r="S168" s="104">
        <v>1</v>
      </c>
      <c r="T168" s="193" t="s">
        <v>290</v>
      </c>
      <c r="U168" s="92"/>
      <c r="V168" s="115"/>
      <c r="W168" s="92"/>
      <c r="X168" s="92"/>
      <c r="Y168" s="93"/>
      <c r="Z168" s="93"/>
      <c r="AA168" s="92" t="s">
        <v>50</v>
      </c>
      <c r="AB168" s="92"/>
      <c r="AC168" s="93"/>
      <c r="AD168" s="92" t="s">
        <v>50</v>
      </c>
      <c r="AE168" s="92"/>
      <c r="AF168" s="92"/>
      <c r="AG168" s="92"/>
      <c r="AH168" s="92"/>
      <c r="AI168" s="93"/>
    </row>
    <row r="169" spans="2:35" ht="228.75" customHeight="1" x14ac:dyDescent="0.25">
      <c r="B169" s="87" t="s">
        <v>44</v>
      </c>
      <c r="C169" s="120" t="s">
        <v>809</v>
      </c>
      <c r="D169" s="88" t="s">
        <v>287</v>
      </c>
      <c r="E169" s="87" t="s">
        <v>221</v>
      </c>
      <c r="F169" s="87" t="s">
        <v>222</v>
      </c>
      <c r="G169" s="88" t="s">
        <v>288</v>
      </c>
      <c r="H169" s="193" t="s">
        <v>837</v>
      </c>
      <c r="I169" s="101" t="s">
        <v>838</v>
      </c>
      <c r="J169" s="102" t="s">
        <v>48</v>
      </c>
      <c r="K169" s="91">
        <v>1</v>
      </c>
      <c r="L169" s="102"/>
      <c r="M169" s="91">
        <v>0.25</v>
      </c>
      <c r="N169" s="102"/>
      <c r="O169" s="91">
        <v>0.5</v>
      </c>
      <c r="P169" s="91"/>
      <c r="Q169" s="91">
        <v>0.75</v>
      </c>
      <c r="R169" s="91"/>
      <c r="S169" s="91">
        <v>1</v>
      </c>
      <c r="T169" s="193" t="s">
        <v>709</v>
      </c>
      <c r="U169" s="92" t="s">
        <v>789</v>
      </c>
      <c r="V169" s="93" t="s">
        <v>787</v>
      </c>
      <c r="W169" s="92"/>
      <c r="X169" s="92"/>
      <c r="Y169" s="93"/>
      <c r="Z169" s="93"/>
      <c r="AA169" s="93"/>
      <c r="AB169" s="92"/>
      <c r="AC169" s="93"/>
      <c r="AD169" s="92"/>
      <c r="AE169" s="92"/>
      <c r="AF169" s="92"/>
      <c r="AG169" s="92"/>
      <c r="AH169" s="92"/>
      <c r="AI169" s="93"/>
    </row>
    <row r="170" spans="2:35" ht="292.5" customHeight="1" x14ac:dyDescent="0.25">
      <c r="B170" s="87" t="s">
        <v>44</v>
      </c>
      <c r="C170" s="120" t="s">
        <v>809</v>
      </c>
      <c r="D170" s="88" t="s">
        <v>287</v>
      </c>
      <c r="E170" s="87" t="s">
        <v>221</v>
      </c>
      <c r="F170" s="87" t="s">
        <v>222</v>
      </c>
      <c r="G170" s="88" t="s">
        <v>288</v>
      </c>
      <c r="H170" s="193" t="s">
        <v>742</v>
      </c>
      <c r="I170" s="101" t="s">
        <v>743</v>
      </c>
      <c r="J170" s="102" t="s">
        <v>48</v>
      </c>
      <c r="K170" s="91">
        <v>1</v>
      </c>
      <c r="L170" s="102"/>
      <c r="M170" s="91">
        <v>0.25</v>
      </c>
      <c r="N170" s="102"/>
      <c r="O170" s="91">
        <v>0.5</v>
      </c>
      <c r="P170" s="91"/>
      <c r="Q170" s="91">
        <v>0.75</v>
      </c>
      <c r="R170" s="91"/>
      <c r="S170" s="91">
        <v>1</v>
      </c>
      <c r="T170" s="193" t="s">
        <v>649</v>
      </c>
      <c r="U170" s="92" t="s">
        <v>790</v>
      </c>
      <c r="V170" s="93" t="s">
        <v>787</v>
      </c>
      <c r="W170" s="92"/>
      <c r="X170" s="92"/>
      <c r="Y170" s="93"/>
      <c r="Z170" s="93"/>
      <c r="AA170" s="93"/>
      <c r="AB170" s="92"/>
      <c r="AC170" s="93"/>
      <c r="AD170" s="92"/>
      <c r="AE170" s="92"/>
      <c r="AF170" s="92"/>
      <c r="AG170" s="92"/>
      <c r="AH170" s="92"/>
      <c r="AI170" s="93"/>
    </row>
    <row r="171" spans="2:35" ht="231.75" customHeight="1" x14ac:dyDescent="0.25">
      <c r="B171" s="87" t="s">
        <v>44</v>
      </c>
      <c r="C171" s="120" t="s">
        <v>809</v>
      </c>
      <c r="D171" s="88" t="s">
        <v>287</v>
      </c>
      <c r="E171" s="87" t="s">
        <v>221</v>
      </c>
      <c r="F171" s="87" t="s">
        <v>222</v>
      </c>
      <c r="G171" s="88" t="s">
        <v>288</v>
      </c>
      <c r="H171" s="193" t="s">
        <v>728</v>
      </c>
      <c r="I171" s="101" t="s">
        <v>729</v>
      </c>
      <c r="J171" s="102" t="s">
        <v>48</v>
      </c>
      <c r="K171" s="91">
        <v>1</v>
      </c>
      <c r="L171" s="102"/>
      <c r="M171" s="91">
        <v>1</v>
      </c>
      <c r="N171" s="102"/>
      <c r="O171" s="91">
        <v>1</v>
      </c>
      <c r="P171" s="91"/>
      <c r="Q171" s="91">
        <v>1</v>
      </c>
      <c r="R171" s="91"/>
      <c r="S171" s="91">
        <v>1</v>
      </c>
      <c r="T171" s="193" t="s">
        <v>291</v>
      </c>
      <c r="U171" s="92" t="s">
        <v>788</v>
      </c>
      <c r="V171" s="93" t="s">
        <v>787</v>
      </c>
      <c r="W171" s="92"/>
      <c r="X171" s="92"/>
      <c r="Y171" s="93"/>
      <c r="Z171" s="93"/>
      <c r="AA171" s="93"/>
      <c r="AB171" s="92"/>
      <c r="AC171" s="93"/>
      <c r="AD171" s="92"/>
      <c r="AE171" s="92"/>
      <c r="AF171" s="92"/>
      <c r="AG171" s="92"/>
      <c r="AH171" s="92"/>
      <c r="AI171" s="93"/>
    </row>
    <row r="172" spans="2:35" ht="231.75" customHeight="1" x14ac:dyDescent="0.25">
      <c r="B172" s="87" t="s">
        <v>44</v>
      </c>
      <c r="C172" s="120" t="s">
        <v>809</v>
      </c>
      <c r="D172" s="88" t="s">
        <v>287</v>
      </c>
      <c r="E172" s="87" t="s">
        <v>221</v>
      </c>
      <c r="F172" s="87" t="s">
        <v>222</v>
      </c>
      <c r="G172" s="88" t="s">
        <v>288</v>
      </c>
      <c r="H172" s="193" t="s">
        <v>836</v>
      </c>
      <c r="I172" s="101" t="s">
        <v>292</v>
      </c>
      <c r="J172" s="102" t="s">
        <v>48</v>
      </c>
      <c r="K172" s="91">
        <v>1</v>
      </c>
      <c r="L172" s="102"/>
      <c r="M172" s="91">
        <v>0</v>
      </c>
      <c r="N172" s="102"/>
      <c r="O172" s="91">
        <v>0</v>
      </c>
      <c r="P172" s="91"/>
      <c r="Q172" s="91">
        <v>0</v>
      </c>
      <c r="R172" s="91"/>
      <c r="S172" s="91">
        <v>1</v>
      </c>
      <c r="T172" s="193" t="s">
        <v>293</v>
      </c>
      <c r="U172" s="92" t="s">
        <v>789</v>
      </c>
      <c r="V172" s="93" t="s">
        <v>787</v>
      </c>
      <c r="W172" s="92"/>
      <c r="X172" s="92"/>
      <c r="Y172" s="93"/>
      <c r="Z172" s="93"/>
      <c r="AA172" s="93"/>
      <c r="AB172" s="92"/>
      <c r="AC172" s="93"/>
      <c r="AD172" s="92"/>
      <c r="AE172" s="92"/>
      <c r="AF172" s="92"/>
      <c r="AG172" s="92"/>
      <c r="AH172" s="92"/>
      <c r="AI172" s="93"/>
    </row>
    <row r="173" spans="2:35" ht="181.5" x14ac:dyDescent="0.25">
      <c r="B173" s="87" t="s">
        <v>44</v>
      </c>
      <c r="C173" s="120" t="s">
        <v>809</v>
      </c>
      <c r="D173" s="88" t="s">
        <v>287</v>
      </c>
      <c r="E173" s="87" t="s">
        <v>221</v>
      </c>
      <c r="F173" s="87" t="s">
        <v>222</v>
      </c>
      <c r="G173" s="88" t="s">
        <v>288</v>
      </c>
      <c r="H173" s="193" t="s">
        <v>795</v>
      </c>
      <c r="I173" s="101" t="s">
        <v>294</v>
      </c>
      <c r="J173" s="102" t="s">
        <v>48</v>
      </c>
      <c r="K173" s="91">
        <v>1</v>
      </c>
      <c r="L173" s="102"/>
      <c r="M173" s="91">
        <v>0.25</v>
      </c>
      <c r="N173" s="102"/>
      <c r="O173" s="91">
        <v>0.5</v>
      </c>
      <c r="P173" s="91"/>
      <c r="Q173" s="91">
        <v>0.75</v>
      </c>
      <c r="R173" s="91"/>
      <c r="S173" s="91">
        <v>1</v>
      </c>
      <c r="T173" s="193" t="s">
        <v>650</v>
      </c>
      <c r="U173" s="92"/>
      <c r="V173" s="93" t="s">
        <v>787</v>
      </c>
      <c r="W173" s="92"/>
      <c r="X173" s="92"/>
      <c r="Y173" s="93"/>
      <c r="Z173" s="93"/>
      <c r="AA173" s="93"/>
      <c r="AB173" s="92"/>
      <c r="AC173" s="93"/>
      <c r="AD173" s="92"/>
      <c r="AE173" s="92"/>
      <c r="AF173" s="92"/>
      <c r="AG173" s="92"/>
      <c r="AH173" s="92"/>
      <c r="AI173" s="93"/>
    </row>
    <row r="174" spans="2:35" ht="252.75" customHeight="1" x14ac:dyDescent="0.25">
      <c r="B174" s="87" t="s">
        <v>44</v>
      </c>
      <c r="C174" s="120" t="s">
        <v>809</v>
      </c>
      <c r="D174" s="88" t="s">
        <v>287</v>
      </c>
      <c r="E174" s="87" t="s">
        <v>221</v>
      </c>
      <c r="F174" s="87" t="s">
        <v>222</v>
      </c>
      <c r="G174" s="88" t="s">
        <v>288</v>
      </c>
      <c r="H174" s="193" t="s">
        <v>335</v>
      </c>
      <c r="I174" s="101" t="s">
        <v>302</v>
      </c>
      <c r="J174" s="102" t="s">
        <v>48</v>
      </c>
      <c r="K174" s="105">
        <v>1</v>
      </c>
      <c r="L174" s="102"/>
      <c r="M174" s="91">
        <v>0</v>
      </c>
      <c r="N174" s="102"/>
      <c r="O174" s="91">
        <v>0</v>
      </c>
      <c r="P174" s="91"/>
      <c r="Q174" s="91">
        <v>0</v>
      </c>
      <c r="R174" s="91"/>
      <c r="S174" s="91">
        <v>1</v>
      </c>
      <c r="T174" s="193" t="s">
        <v>303</v>
      </c>
      <c r="U174" s="92" t="s">
        <v>790</v>
      </c>
      <c r="V174" s="115" t="s">
        <v>51</v>
      </c>
      <c r="W174" s="92"/>
      <c r="X174" s="92"/>
      <c r="Y174" s="93"/>
      <c r="Z174" s="93"/>
      <c r="AA174" s="93"/>
      <c r="AB174" s="92"/>
      <c r="AC174" s="93"/>
      <c r="AD174" s="92"/>
      <c r="AE174" s="92"/>
      <c r="AF174" s="92"/>
      <c r="AG174" s="92"/>
      <c r="AH174" s="92"/>
      <c r="AI174" s="93"/>
    </row>
    <row r="175" spans="2:35" ht="231.75" customHeight="1" x14ac:dyDescent="0.25">
      <c r="B175" s="87" t="s">
        <v>44</v>
      </c>
      <c r="C175" s="120" t="s">
        <v>809</v>
      </c>
      <c r="D175" s="88" t="s">
        <v>287</v>
      </c>
      <c r="E175" s="87" t="s">
        <v>221</v>
      </c>
      <c r="F175" s="87" t="s">
        <v>222</v>
      </c>
      <c r="G175" s="88" t="s">
        <v>288</v>
      </c>
      <c r="H175" s="193" t="s">
        <v>304</v>
      </c>
      <c r="I175" s="101" t="s">
        <v>305</v>
      </c>
      <c r="J175" s="102" t="s">
        <v>48</v>
      </c>
      <c r="K175" s="106">
        <v>1</v>
      </c>
      <c r="L175" s="102"/>
      <c r="M175" s="91">
        <v>0</v>
      </c>
      <c r="N175" s="102"/>
      <c r="O175" s="91">
        <v>0</v>
      </c>
      <c r="P175" s="91"/>
      <c r="Q175" s="91">
        <v>0</v>
      </c>
      <c r="R175" s="138">
        <v>1</v>
      </c>
      <c r="S175" s="91">
        <f>+R175/K175</f>
        <v>1</v>
      </c>
      <c r="T175" s="193" t="s">
        <v>254</v>
      </c>
      <c r="U175" s="92"/>
      <c r="V175" s="115" t="s">
        <v>51</v>
      </c>
      <c r="W175" s="92"/>
      <c r="X175" s="92"/>
      <c r="Y175" s="93"/>
      <c r="Z175" s="93"/>
      <c r="AA175" s="93"/>
      <c r="AB175" s="92"/>
      <c r="AC175" s="93"/>
      <c r="AD175" s="92"/>
      <c r="AE175" s="92"/>
      <c r="AF175" s="92"/>
      <c r="AG175" s="92"/>
      <c r="AH175" s="92"/>
      <c r="AI175" s="93"/>
    </row>
    <row r="176" spans="2:35" ht="234" customHeight="1" x14ac:dyDescent="0.25">
      <c r="B176" s="87" t="s">
        <v>44</v>
      </c>
      <c r="C176" s="120" t="s">
        <v>809</v>
      </c>
      <c r="D176" s="88" t="s">
        <v>287</v>
      </c>
      <c r="E176" s="87" t="s">
        <v>221</v>
      </c>
      <c r="F176" s="87" t="s">
        <v>222</v>
      </c>
      <c r="G176" s="88" t="s">
        <v>288</v>
      </c>
      <c r="H176" s="193" t="s">
        <v>660</v>
      </c>
      <c r="I176" s="193" t="s">
        <v>661</v>
      </c>
      <c r="J176" s="102" t="s">
        <v>48</v>
      </c>
      <c r="K176" s="94">
        <v>4</v>
      </c>
      <c r="L176" s="94"/>
      <c r="M176" s="91">
        <v>0</v>
      </c>
      <c r="N176" s="118">
        <v>2</v>
      </c>
      <c r="O176" s="91">
        <f>+N176/K176</f>
        <v>0.5</v>
      </c>
      <c r="P176" s="94">
        <v>3</v>
      </c>
      <c r="Q176" s="91">
        <f>+P176/K176</f>
        <v>0.75</v>
      </c>
      <c r="R176" s="119">
        <v>4</v>
      </c>
      <c r="S176" s="104">
        <f>+R176/K176</f>
        <v>1</v>
      </c>
      <c r="T176" s="193" t="s">
        <v>254</v>
      </c>
      <c r="U176" s="92"/>
      <c r="V176" s="115"/>
      <c r="W176" s="92"/>
      <c r="X176" s="92"/>
      <c r="Y176" s="93"/>
      <c r="Z176" s="93"/>
      <c r="AA176" s="93"/>
      <c r="AB176" s="92"/>
      <c r="AC176" s="93"/>
      <c r="AD176" s="92"/>
      <c r="AE176" s="92"/>
      <c r="AF176" s="92"/>
      <c r="AG176" s="92"/>
      <c r="AH176" s="92"/>
      <c r="AI176" s="93"/>
    </row>
    <row r="177" spans="2:35" ht="228.75" customHeight="1" x14ac:dyDescent="0.25">
      <c r="B177" s="87" t="s">
        <v>44</v>
      </c>
      <c r="C177" s="120" t="s">
        <v>809</v>
      </c>
      <c r="D177" s="88" t="s">
        <v>287</v>
      </c>
      <c r="E177" s="87" t="s">
        <v>221</v>
      </c>
      <c r="F177" s="87" t="s">
        <v>222</v>
      </c>
      <c r="G177" s="88" t="s">
        <v>288</v>
      </c>
      <c r="H177" s="193" t="s">
        <v>662</v>
      </c>
      <c r="I177" s="193" t="s">
        <v>663</v>
      </c>
      <c r="J177" s="102" t="s">
        <v>48</v>
      </c>
      <c r="K177" s="91">
        <v>1</v>
      </c>
      <c r="L177" s="94"/>
      <c r="M177" s="91">
        <v>0</v>
      </c>
      <c r="N177" s="118"/>
      <c r="O177" s="91">
        <v>0.5</v>
      </c>
      <c r="P177" s="94"/>
      <c r="Q177" s="91">
        <v>0.75</v>
      </c>
      <c r="R177" s="119"/>
      <c r="S177" s="104">
        <v>1</v>
      </c>
      <c r="T177" s="193" t="s">
        <v>254</v>
      </c>
      <c r="U177" s="92"/>
      <c r="V177" s="115"/>
      <c r="W177" s="92"/>
      <c r="X177" s="92"/>
      <c r="Y177" s="93"/>
      <c r="Z177" s="93"/>
      <c r="AA177" s="93"/>
      <c r="AB177" s="92"/>
      <c r="AC177" s="93"/>
      <c r="AD177" s="92"/>
      <c r="AE177" s="92"/>
      <c r="AF177" s="92"/>
      <c r="AG177" s="92"/>
      <c r="AH177" s="92"/>
      <c r="AI177" s="93"/>
    </row>
    <row r="178" spans="2:35" ht="228.75" customHeight="1" x14ac:dyDescent="0.25">
      <c r="B178" s="87" t="s">
        <v>44</v>
      </c>
      <c r="C178" s="120" t="s">
        <v>809</v>
      </c>
      <c r="D178" s="88" t="s">
        <v>287</v>
      </c>
      <c r="E178" s="87" t="s">
        <v>221</v>
      </c>
      <c r="F178" s="87" t="s">
        <v>222</v>
      </c>
      <c r="G178" s="88" t="s">
        <v>288</v>
      </c>
      <c r="H178" s="193" t="s">
        <v>306</v>
      </c>
      <c r="I178" s="101" t="s">
        <v>307</v>
      </c>
      <c r="J178" s="102" t="s">
        <v>48</v>
      </c>
      <c r="K178" s="94">
        <v>18</v>
      </c>
      <c r="L178" s="94">
        <v>8</v>
      </c>
      <c r="M178" s="91">
        <f>+L178/K178</f>
        <v>0.44444444444444442</v>
      </c>
      <c r="N178" s="118">
        <v>11</v>
      </c>
      <c r="O178" s="91">
        <f>+N178/K178</f>
        <v>0.61111111111111116</v>
      </c>
      <c r="P178" s="94">
        <v>16</v>
      </c>
      <c r="Q178" s="91">
        <f>+P178/K178</f>
        <v>0.88888888888888884</v>
      </c>
      <c r="R178" s="119">
        <v>18</v>
      </c>
      <c r="S178" s="104">
        <f>+R178/K178</f>
        <v>1</v>
      </c>
      <c r="T178" s="193" t="s">
        <v>254</v>
      </c>
      <c r="U178" s="92"/>
      <c r="V178" s="115"/>
      <c r="W178" s="92"/>
      <c r="X178" s="92"/>
      <c r="Y178" s="93"/>
      <c r="Z178" s="93"/>
      <c r="AA178" s="93"/>
      <c r="AB178" s="92"/>
      <c r="AC178" s="93"/>
      <c r="AD178" s="92"/>
      <c r="AE178" s="92"/>
      <c r="AF178" s="92"/>
      <c r="AG178" s="92"/>
      <c r="AH178" s="92"/>
      <c r="AI178" s="93"/>
    </row>
    <row r="179" spans="2:35" ht="228.75" customHeight="1" x14ac:dyDescent="0.25">
      <c r="B179" s="87" t="s">
        <v>44</v>
      </c>
      <c r="C179" s="120" t="s">
        <v>809</v>
      </c>
      <c r="D179" s="88" t="s">
        <v>287</v>
      </c>
      <c r="E179" s="87" t="s">
        <v>221</v>
      </c>
      <c r="F179" s="87" t="s">
        <v>222</v>
      </c>
      <c r="G179" s="88" t="s">
        <v>288</v>
      </c>
      <c r="H179" s="193" t="s">
        <v>308</v>
      </c>
      <c r="I179" s="101" t="s">
        <v>309</v>
      </c>
      <c r="J179" s="102" t="s">
        <v>48</v>
      </c>
      <c r="K179" s="94">
        <v>27</v>
      </c>
      <c r="L179" s="94">
        <v>7</v>
      </c>
      <c r="M179" s="91">
        <f>+L179/K179</f>
        <v>0.25925925925925924</v>
      </c>
      <c r="N179" s="118">
        <v>14</v>
      </c>
      <c r="O179" s="91">
        <f>+N179/K179</f>
        <v>0.51851851851851849</v>
      </c>
      <c r="P179" s="94">
        <v>21</v>
      </c>
      <c r="Q179" s="91">
        <f>+P179/K179</f>
        <v>0.77777777777777779</v>
      </c>
      <c r="R179" s="119">
        <v>27</v>
      </c>
      <c r="S179" s="104">
        <f>+R179/K179</f>
        <v>1</v>
      </c>
      <c r="T179" s="193" t="s">
        <v>254</v>
      </c>
      <c r="U179" s="92"/>
      <c r="V179" s="115"/>
      <c r="W179" s="92"/>
      <c r="X179" s="92"/>
      <c r="Y179" s="93"/>
      <c r="Z179" s="93"/>
      <c r="AA179" s="93"/>
      <c r="AB179" s="92"/>
      <c r="AC179" s="93"/>
      <c r="AD179" s="92"/>
      <c r="AE179" s="92"/>
      <c r="AF179" s="92"/>
      <c r="AG179" s="92"/>
      <c r="AH179" s="92"/>
      <c r="AI179" s="93"/>
    </row>
    <row r="180" spans="2:35" ht="235.5" customHeight="1" x14ac:dyDescent="0.25">
      <c r="B180" s="87" t="s">
        <v>44</v>
      </c>
      <c r="C180" s="120" t="s">
        <v>809</v>
      </c>
      <c r="D180" s="88" t="s">
        <v>287</v>
      </c>
      <c r="E180" s="87" t="s">
        <v>221</v>
      </c>
      <c r="F180" s="87" t="s">
        <v>222</v>
      </c>
      <c r="G180" s="88" t="s">
        <v>288</v>
      </c>
      <c r="H180" s="193" t="s">
        <v>310</v>
      </c>
      <c r="I180" s="101" t="s">
        <v>311</v>
      </c>
      <c r="J180" s="102" t="s">
        <v>48</v>
      </c>
      <c r="K180" s="139">
        <v>1</v>
      </c>
      <c r="L180" s="118"/>
      <c r="M180" s="91">
        <v>0</v>
      </c>
      <c r="N180" s="118"/>
      <c r="O180" s="91">
        <v>0</v>
      </c>
      <c r="P180" s="118"/>
      <c r="Q180" s="91">
        <v>0</v>
      </c>
      <c r="R180" s="119">
        <v>1</v>
      </c>
      <c r="S180" s="104">
        <f>+R180/K180</f>
        <v>1</v>
      </c>
      <c r="T180" s="193" t="s">
        <v>254</v>
      </c>
      <c r="U180" s="92"/>
      <c r="V180" s="115"/>
      <c r="W180" s="92"/>
      <c r="X180" s="92"/>
      <c r="Y180" s="93"/>
      <c r="Z180" s="93"/>
      <c r="AA180" s="93"/>
      <c r="AB180" s="92"/>
      <c r="AC180" s="93"/>
      <c r="AD180" s="92"/>
      <c r="AE180" s="92"/>
      <c r="AF180" s="92"/>
      <c r="AG180" s="92"/>
      <c r="AH180" s="92"/>
      <c r="AI180" s="93"/>
    </row>
    <row r="181" spans="2:35" ht="231.75" customHeight="1" x14ac:dyDescent="0.25">
      <c r="B181" s="87" t="s">
        <v>44</v>
      </c>
      <c r="C181" s="120" t="s">
        <v>809</v>
      </c>
      <c r="D181" s="88" t="s">
        <v>287</v>
      </c>
      <c r="E181" s="87" t="s">
        <v>221</v>
      </c>
      <c r="F181" s="87" t="s">
        <v>222</v>
      </c>
      <c r="G181" s="88" t="s">
        <v>288</v>
      </c>
      <c r="H181" s="193" t="s">
        <v>804</v>
      </c>
      <c r="I181" s="101" t="s">
        <v>312</v>
      </c>
      <c r="J181" s="102" t="s">
        <v>48</v>
      </c>
      <c r="K181" s="91">
        <v>1</v>
      </c>
      <c r="L181" s="118"/>
      <c r="M181" s="91">
        <v>0.25</v>
      </c>
      <c r="N181" s="118"/>
      <c r="O181" s="91">
        <v>0.5</v>
      </c>
      <c r="P181" s="118"/>
      <c r="Q181" s="91">
        <v>0.75</v>
      </c>
      <c r="R181" s="119"/>
      <c r="S181" s="104">
        <v>1</v>
      </c>
      <c r="T181" s="193" t="s">
        <v>254</v>
      </c>
      <c r="U181" s="92"/>
      <c r="V181" s="115"/>
      <c r="W181" s="92"/>
      <c r="X181" s="92"/>
      <c r="Y181" s="93"/>
      <c r="Z181" s="93"/>
      <c r="AA181" s="93"/>
      <c r="AB181" s="92"/>
      <c r="AC181" s="93"/>
      <c r="AD181" s="92"/>
      <c r="AE181" s="92"/>
      <c r="AF181" s="92"/>
      <c r="AG181" s="92"/>
      <c r="AH181" s="92"/>
      <c r="AI181" s="93"/>
    </row>
    <row r="182" spans="2:35" ht="231.75" customHeight="1" x14ac:dyDescent="0.25">
      <c r="B182" s="87" t="s">
        <v>44</v>
      </c>
      <c r="C182" s="120" t="s">
        <v>809</v>
      </c>
      <c r="D182" s="88" t="s">
        <v>287</v>
      </c>
      <c r="E182" s="87" t="s">
        <v>221</v>
      </c>
      <c r="F182" s="87" t="s">
        <v>222</v>
      </c>
      <c r="G182" s="88" t="s">
        <v>288</v>
      </c>
      <c r="H182" s="193" t="s">
        <v>805</v>
      </c>
      <c r="I182" s="101" t="s">
        <v>806</v>
      </c>
      <c r="J182" s="102" t="s">
        <v>48</v>
      </c>
      <c r="K182" s="91">
        <v>1</v>
      </c>
      <c r="L182" s="118"/>
      <c r="M182" s="91">
        <v>0.5</v>
      </c>
      <c r="N182" s="118"/>
      <c r="O182" s="91">
        <v>0.5</v>
      </c>
      <c r="P182" s="118"/>
      <c r="Q182" s="91">
        <v>1</v>
      </c>
      <c r="R182" s="119"/>
      <c r="S182" s="104">
        <v>1</v>
      </c>
      <c r="T182" s="193" t="s">
        <v>254</v>
      </c>
      <c r="U182" s="92"/>
      <c r="V182" s="115"/>
      <c r="W182" s="92"/>
      <c r="X182" s="92"/>
      <c r="Y182" s="93"/>
      <c r="Z182" s="93"/>
      <c r="AA182" s="93"/>
      <c r="AB182" s="92"/>
      <c r="AC182" s="93"/>
      <c r="AD182" s="92"/>
      <c r="AE182" s="92"/>
      <c r="AF182" s="92"/>
      <c r="AG182" s="92"/>
      <c r="AH182" s="92"/>
      <c r="AI182" s="93"/>
    </row>
    <row r="183" spans="2:35" ht="230.25" customHeight="1" x14ac:dyDescent="0.25">
      <c r="B183" s="87" t="s">
        <v>44</v>
      </c>
      <c r="C183" s="120" t="s">
        <v>809</v>
      </c>
      <c r="D183" s="88" t="s">
        <v>287</v>
      </c>
      <c r="E183" s="87" t="s">
        <v>221</v>
      </c>
      <c r="F183" s="87" t="s">
        <v>222</v>
      </c>
      <c r="G183" s="88" t="s">
        <v>288</v>
      </c>
      <c r="H183" s="193" t="s">
        <v>807</v>
      </c>
      <c r="I183" s="193" t="s">
        <v>779</v>
      </c>
      <c r="J183" s="102" t="s">
        <v>48</v>
      </c>
      <c r="K183" s="91">
        <v>1</v>
      </c>
      <c r="L183" s="90"/>
      <c r="M183" s="91">
        <v>0.25</v>
      </c>
      <c r="N183" s="90"/>
      <c r="O183" s="91">
        <v>0.5</v>
      </c>
      <c r="P183" s="90"/>
      <c r="Q183" s="91">
        <v>0.75</v>
      </c>
      <c r="R183" s="174"/>
      <c r="S183" s="104">
        <v>1</v>
      </c>
      <c r="T183" s="193" t="s">
        <v>254</v>
      </c>
      <c r="U183" s="92"/>
      <c r="V183" s="115"/>
      <c r="W183" s="92"/>
      <c r="X183" s="92"/>
      <c r="Y183" s="93"/>
      <c r="Z183" s="93"/>
      <c r="AA183" s="93"/>
      <c r="AB183" s="92"/>
      <c r="AC183" s="93"/>
      <c r="AD183" s="92"/>
      <c r="AE183" s="92"/>
      <c r="AF183" s="92"/>
      <c r="AG183" s="92"/>
      <c r="AH183" s="92"/>
      <c r="AI183" s="93"/>
    </row>
    <row r="259" spans="7:7" x14ac:dyDescent="0.25">
      <c r="G259" s="7" t="s">
        <v>313</v>
      </c>
    </row>
  </sheetData>
  <autoFilter ref="A17:AI183"/>
  <mergeCells count="64">
    <mergeCell ref="H106:H107"/>
    <mergeCell ref="AH15:AH17"/>
    <mergeCell ref="AG6:AH7"/>
    <mergeCell ref="B10:D10"/>
    <mergeCell ref="G10:AI10"/>
    <mergeCell ref="B2:C7"/>
    <mergeCell ref="D2:AD3"/>
    <mergeCell ref="AE2:AE3"/>
    <mergeCell ref="AF2:AI3"/>
    <mergeCell ref="D4:AD4"/>
    <mergeCell ref="AE4:AE5"/>
    <mergeCell ref="AF4:AI5"/>
    <mergeCell ref="D5:AD5"/>
    <mergeCell ref="D6:AD6"/>
    <mergeCell ref="AE6:AE7"/>
    <mergeCell ref="AF6:AF7"/>
    <mergeCell ref="AI6:AI7"/>
    <mergeCell ref="B9:D9"/>
    <mergeCell ref="G9:AI9"/>
    <mergeCell ref="B11:D11"/>
    <mergeCell ref="G11:AI11"/>
    <mergeCell ref="L15:S15"/>
    <mergeCell ref="B12:D12"/>
    <mergeCell ref="G12:AI12"/>
    <mergeCell ref="B14:F14"/>
    <mergeCell ref="G14:T14"/>
    <mergeCell ref="V14:AI14"/>
    <mergeCell ref="G15:G17"/>
    <mergeCell ref="H15:H17"/>
    <mergeCell ref="I15:I17"/>
    <mergeCell ref="J15:J17"/>
    <mergeCell ref="K15:K17"/>
    <mergeCell ref="B15:B17"/>
    <mergeCell ref="C15:C17"/>
    <mergeCell ref="D15:D17"/>
    <mergeCell ref="E15:E17"/>
    <mergeCell ref="F15:F17"/>
    <mergeCell ref="X15:X17"/>
    <mergeCell ref="Y15:Y17"/>
    <mergeCell ref="Z15:Z17"/>
    <mergeCell ref="T15:T17"/>
    <mergeCell ref="U14:U17"/>
    <mergeCell ref="H104:H105"/>
    <mergeCell ref="G161:G163"/>
    <mergeCell ref="AG15:AG17"/>
    <mergeCell ref="AI15:AI17"/>
    <mergeCell ref="L16:M16"/>
    <mergeCell ref="N16:O16"/>
    <mergeCell ref="P16:Q16"/>
    <mergeCell ref="R16:S16"/>
    <mergeCell ref="AA15:AA17"/>
    <mergeCell ref="AB15:AB17"/>
    <mergeCell ref="AC15:AC17"/>
    <mergeCell ref="AD15:AD17"/>
    <mergeCell ref="AE15:AE17"/>
    <mergeCell ref="AF15:AF17"/>
    <mergeCell ref="V15:V17"/>
    <mergeCell ref="W15:W17"/>
    <mergeCell ref="G106:G107"/>
    <mergeCell ref="B106:B107"/>
    <mergeCell ref="C106:C107"/>
    <mergeCell ref="D106:D107"/>
    <mergeCell ref="E106:E107"/>
    <mergeCell ref="F106:F107"/>
  </mergeCells>
  <pageMargins left="0.7" right="0.7" top="0.75" bottom="0.75" header="0.3" footer="0.3"/>
  <pageSetup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'[1]Políticas Vs Dimensión'!#REF!</xm:f>
          </x14:formula1>
          <xm:sqref>G165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351"/>
  <sheetViews>
    <sheetView topLeftCell="A270" zoomScale="90" zoomScaleNormal="90" workbookViewId="0">
      <selection activeCell="D293" sqref="D293"/>
    </sheetView>
  </sheetViews>
  <sheetFormatPr baseColWidth="10" defaultRowHeight="16.5" x14ac:dyDescent="0.3"/>
  <cols>
    <col min="1" max="1" width="14.42578125" style="207" customWidth="1"/>
    <col min="2" max="2" width="23.7109375" style="54" customWidth="1"/>
    <col min="3" max="3" width="27.5703125" style="54" customWidth="1"/>
    <col min="4" max="4" width="15.5703125" style="55" customWidth="1"/>
    <col min="5" max="5" width="9.42578125" style="55" customWidth="1"/>
    <col min="6" max="7" width="8.7109375" style="55" customWidth="1"/>
    <col min="8" max="8" width="8.5703125" style="55" customWidth="1"/>
    <col min="9" max="9" width="8.28515625" style="55" customWidth="1"/>
    <col min="10" max="10" width="8.85546875" style="55" customWidth="1"/>
    <col min="11" max="11" width="8.140625" style="55" customWidth="1"/>
    <col min="12" max="12" width="8.42578125" style="55" customWidth="1"/>
    <col min="13" max="13" width="7" style="55" customWidth="1"/>
    <col min="14" max="15" width="8" style="55" customWidth="1"/>
    <col min="16" max="16" width="9.140625" style="55" customWidth="1"/>
    <col min="17" max="16384" width="11.42578125" style="54"/>
  </cols>
  <sheetData>
    <row r="1" spans="1:16" x14ac:dyDescent="0.3">
      <c r="A1" s="60"/>
      <c r="B1" s="186"/>
      <c r="C1" s="186"/>
      <c r="D1" s="68"/>
      <c r="E1" s="285" t="s">
        <v>511</v>
      </c>
      <c r="F1" s="285"/>
      <c r="G1" s="285"/>
      <c r="H1" s="285"/>
      <c r="I1" s="285"/>
      <c r="J1" s="285"/>
      <c r="K1" s="285"/>
      <c r="L1" s="285"/>
      <c r="M1" s="285"/>
      <c r="N1" s="286"/>
      <c r="O1" s="286"/>
      <c r="P1" s="286"/>
    </row>
    <row r="2" spans="1:16" s="219" customFormat="1" ht="33" x14ac:dyDescent="0.3">
      <c r="A2" s="202" t="s">
        <v>336</v>
      </c>
      <c r="B2" s="202" t="s">
        <v>337</v>
      </c>
      <c r="C2" s="202" t="s">
        <v>338</v>
      </c>
      <c r="D2" s="203" t="s">
        <v>339</v>
      </c>
      <c r="E2" s="63">
        <v>1</v>
      </c>
      <c r="F2" s="63">
        <v>2</v>
      </c>
      <c r="G2" s="63">
        <v>3</v>
      </c>
      <c r="H2" s="63">
        <v>4</v>
      </c>
      <c r="I2" s="63">
        <v>5</v>
      </c>
      <c r="J2" s="63">
        <v>6</v>
      </c>
      <c r="K2" s="63">
        <v>7</v>
      </c>
      <c r="L2" s="63">
        <v>8</v>
      </c>
      <c r="M2" s="63">
        <v>9</v>
      </c>
      <c r="N2" s="63">
        <v>10</v>
      </c>
      <c r="O2" s="63">
        <v>11</v>
      </c>
      <c r="P2" s="63">
        <v>12</v>
      </c>
    </row>
    <row r="3" spans="1:16" s="219" customFormat="1" ht="33" x14ac:dyDescent="0.3">
      <c r="A3" s="58" t="s">
        <v>340</v>
      </c>
      <c r="B3" s="49" t="s">
        <v>344</v>
      </c>
      <c r="C3" s="221" t="s">
        <v>588</v>
      </c>
      <c r="D3" s="292">
        <f>SUM(E3:P3)</f>
        <v>2</v>
      </c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>
        <v>2</v>
      </c>
    </row>
    <row r="4" spans="1:16" s="219" customFormat="1" ht="33" x14ac:dyDescent="0.3">
      <c r="A4" s="58" t="s">
        <v>340</v>
      </c>
      <c r="B4" s="49" t="s">
        <v>344</v>
      </c>
      <c r="C4" s="221" t="s">
        <v>589</v>
      </c>
      <c r="D4" s="292">
        <f t="shared" ref="D4:D16" si="0">SUM(E4:P4)</f>
        <v>2</v>
      </c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>
        <v>2</v>
      </c>
    </row>
    <row r="5" spans="1:16" s="219" customFormat="1" ht="33" x14ac:dyDescent="0.3">
      <c r="A5" s="58" t="s">
        <v>340</v>
      </c>
      <c r="B5" s="49" t="s">
        <v>344</v>
      </c>
      <c r="C5" s="221" t="s">
        <v>345</v>
      </c>
      <c r="D5" s="292">
        <f t="shared" si="0"/>
        <v>0.5</v>
      </c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6">
        <v>0.5</v>
      </c>
    </row>
    <row r="6" spans="1:16" s="219" customFormat="1" ht="33" x14ac:dyDescent="0.3">
      <c r="A6" s="58" t="s">
        <v>340</v>
      </c>
      <c r="B6" s="49" t="s">
        <v>344</v>
      </c>
      <c r="C6" s="221" t="s">
        <v>590</v>
      </c>
      <c r="D6" s="292">
        <f t="shared" si="0"/>
        <v>0.5</v>
      </c>
      <c r="E6" s="66"/>
      <c r="F6" s="66"/>
      <c r="G6" s="66"/>
      <c r="H6" s="66"/>
      <c r="I6" s="66"/>
      <c r="J6" s="66"/>
      <c r="K6" s="66"/>
      <c r="L6" s="66"/>
      <c r="M6" s="66"/>
      <c r="N6" s="66"/>
      <c r="O6" s="66"/>
      <c r="P6" s="66">
        <v>0.5</v>
      </c>
    </row>
    <row r="7" spans="1:16" s="219" customFormat="1" ht="33" x14ac:dyDescent="0.3">
      <c r="A7" s="58" t="s">
        <v>340</v>
      </c>
      <c r="B7" s="49" t="s">
        <v>344</v>
      </c>
      <c r="C7" s="221" t="s">
        <v>591</v>
      </c>
      <c r="D7" s="292">
        <f t="shared" si="0"/>
        <v>0.5</v>
      </c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>
        <v>0.5</v>
      </c>
    </row>
    <row r="8" spans="1:16" s="219" customFormat="1" ht="33" x14ac:dyDescent="0.3">
      <c r="A8" s="58" t="s">
        <v>340</v>
      </c>
      <c r="B8" s="49" t="s">
        <v>344</v>
      </c>
      <c r="C8" s="221" t="s">
        <v>346</v>
      </c>
      <c r="D8" s="292">
        <f t="shared" si="0"/>
        <v>0.5</v>
      </c>
      <c r="E8" s="66"/>
      <c r="F8" s="66"/>
      <c r="G8" s="66"/>
      <c r="H8" s="66"/>
      <c r="I8" s="66"/>
      <c r="J8" s="66"/>
      <c r="K8" s="66"/>
      <c r="L8" s="66"/>
      <c r="M8" s="66"/>
      <c r="N8" s="66"/>
      <c r="O8" s="66"/>
      <c r="P8" s="66">
        <v>0.5</v>
      </c>
    </row>
    <row r="9" spans="1:16" s="219" customFormat="1" ht="33" x14ac:dyDescent="0.3">
      <c r="A9" s="58" t="s">
        <v>340</v>
      </c>
      <c r="B9" s="49" t="s">
        <v>344</v>
      </c>
      <c r="C9" s="221" t="s">
        <v>347</v>
      </c>
      <c r="D9" s="292">
        <f t="shared" si="0"/>
        <v>0.5</v>
      </c>
      <c r="E9" s="66"/>
      <c r="F9" s="66"/>
      <c r="G9" s="66"/>
      <c r="H9" s="66"/>
      <c r="I9" s="66"/>
      <c r="J9" s="66"/>
      <c r="K9" s="66"/>
      <c r="L9" s="66"/>
      <c r="M9" s="66"/>
      <c r="N9" s="66"/>
      <c r="O9" s="66"/>
      <c r="P9" s="66">
        <v>0.5</v>
      </c>
    </row>
    <row r="10" spans="1:16" s="219" customFormat="1" ht="33" x14ac:dyDescent="0.3">
      <c r="A10" s="58" t="s">
        <v>340</v>
      </c>
      <c r="B10" s="49" t="s">
        <v>344</v>
      </c>
      <c r="C10" s="221" t="s">
        <v>592</v>
      </c>
      <c r="D10" s="292">
        <f t="shared" si="0"/>
        <v>0.3</v>
      </c>
      <c r="E10" s="66"/>
      <c r="F10" s="66"/>
      <c r="G10" s="66"/>
      <c r="H10" s="66"/>
      <c r="I10" s="66"/>
      <c r="J10" s="66"/>
      <c r="K10" s="66"/>
      <c r="L10" s="66"/>
      <c r="M10" s="66"/>
      <c r="N10" s="66"/>
      <c r="O10" s="66"/>
      <c r="P10" s="66">
        <v>0.3</v>
      </c>
    </row>
    <row r="11" spans="1:16" s="219" customFormat="1" ht="33" x14ac:dyDescent="0.3">
      <c r="A11" s="58" t="s">
        <v>340</v>
      </c>
      <c r="B11" s="49" t="s">
        <v>344</v>
      </c>
      <c r="C11" s="221" t="s">
        <v>348</v>
      </c>
      <c r="D11" s="292">
        <f t="shared" si="0"/>
        <v>0.5</v>
      </c>
      <c r="E11" s="66"/>
      <c r="F11" s="66"/>
      <c r="G11" s="66"/>
      <c r="H11" s="66"/>
      <c r="I11" s="66"/>
      <c r="J11" s="66"/>
      <c r="K11" s="66"/>
      <c r="L11" s="66"/>
      <c r="M11" s="66"/>
      <c r="N11" s="66"/>
      <c r="O11" s="66"/>
      <c r="P11" s="66">
        <v>0.5</v>
      </c>
    </row>
    <row r="12" spans="1:16" s="219" customFormat="1" ht="33" x14ac:dyDescent="0.3">
      <c r="A12" s="58" t="s">
        <v>340</v>
      </c>
      <c r="B12" s="49" t="s">
        <v>344</v>
      </c>
      <c r="C12" s="221" t="s">
        <v>349</v>
      </c>
      <c r="D12" s="292">
        <f t="shared" si="0"/>
        <v>0.2</v>
      </c>
      <c r="E12" s="66"/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>
        <v>0.2</v>
      </c>
    </row>
    <row r="13" spans="1:16" s="219" customFormat="1" ht="33" x14ac:dyDescent="0.3">
      <c r="A13" s="58" t="s">
        <v>340</v>
      </c>
      <c r="B13" s="49" t="s">
        <v>344</v>
      </c>
      <c r="C13" s="221" t="s">
        <v>350</v>
      </c>
      <c r="D13" s="292">
        <f t="shared" si="0"/>
        <v>1</v>
      </c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>
        <v>1</v>
      </c>
    </row>
    <row r="14" spans="1:16" s="219" customFormat="1" ht="33" x14ac:dyDescent="0.3">
      <c r="A14" s="58" t="s">
        <v>340</v>
      </c>
      <c r="B14" s="49" t="s">
        <v>344</v>
      </c>
      <c r="C14" s="221" t="s">
        <v>351</v>
      </c>
      <c r="D14" s="292">
        <f t="shared" si="0"/>
        <v>0.5</v>
      </c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>
        <v>0.5</v>
      </c>
    </row>
    <row r="15" spans="1:16" s="219" customFormat="1" ht="33" x14ac:dyDescent="0.3">
      <c r="A15" s="58" t="s">
        <v>340</v>
      </c>
      <c r="B15" s="49" t="s">
        <v>344</v>
      </c>
      <c r="C15" s="293" t="s">
        <v>352</v>
      </c>
      <c r="D15" s="292">
        <f t="shared" si="0"/>
        <v>0.3</v>
      </c>
      <c r="E15" s="66"/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66">
        <v>0.3</v>
      </c>
    </row>
    <row r="16" spans="1:16" s="219" customFormat="1" ht="33" x14ac:dyDescent="0.3">
      <c r="A16" s="58" t="s">
        <v>340</v>
      </c>
      <c r="B16" s="49" t="s">
        <v>344</v>
      </c>
      <c r="C16" s="293" t="s">
        <v>353</v>
      </c>
      <c r="D16" s="292">
        <f t="shared" si="0"/>
        <v>1</v>
      </c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>
        <v>1</v>
      </c>
    </row>
    <row r="17" spans="1:16" x14ac:dyDescent="0.3">
      <c r="A17" s="271" t="s">
        <v>354</v>
      </c>
      <c r="B17" s="271"/>
      <c r="C17" s="271"/>
      <c r="D17" s="40">
        <f>SUM(D3:D16)</f>
        <v>10.3</v>
      </c>
      <c r="E17" s="40">
        <f t="shared" ref="E17:P17" si="1">SUM(E3:E16)</f>
        <v>0</v>
      </c>
      <c r="F17" s="40">
        <f t="shared" si="1"/>
        <v>0</v>
      </c>
      <c r="G17" s="40">
        <f t="shared" si="1"/>
        <v>0</v>
      </c>
      <c r="H17" s="40">
        <f t="shared" si="1"/>
        <v>0</v>
      </c>
      <c r="I17" s="40">
        <f t="shared" si="1"/>
        <v>0</v>
      </c>
      <c r="J17" s="40">
        <f t="shared" si="1"/>
        <v>0</v>
      </c>
      <c r="K17" s="40">
        <f t="shared" si="1"/>
        <v>0</v>
      </c>
      <c r="L17" s="40">
        <f t="shared" si="1"/>
        <v>0</v>
      </c>
      <c r="M17" s="40">
        <f t="shared" si="1"/>
        <v>0</v>
      </c>
      <c r="N17" s="40">
        <f t="shared" si="1"/>
        <v>0</v>
      </c>
      <c r="O17" s="40">
        <f t="shared" si="1"/>
        <v>0</v>
      </c>
      <c r="P17" s="40">
        <f t="shared" si="1"/>
        <v>10.3</v>
      </c>
    </row>
    <row r="18" spans="1:16" x14ac:dyDescent="0.3">
      <c r="A18" s="271"/>
      <c r="B18" s="271"/>
      <c r="C18" s="271"/>
      <c r="D18" s="41"/>
      <c r="E18" s="284">
        <f>SUM(E17:G17)</f>
        <v>0</v>
      </c>
      <c r="F18" s="284"/>
      <c r="G18" s="284"/>
      <c r="H18" s="284">
        <f>SUM(H17:J17)</f>
        <v>0</v>
      </c>
      <c r="I18" s="284"/>
      <c r="J18" s="284"/>
      <c r="K18" s="284">
        <f>SUM(K17:M17)</f>
        <v>0</v>
      </c>
      <c r="L18" s="284"/>
      <c r="M18" s="284"/>
      <c r="N18" s="284">
        <f>SUM(N17:P17)</f>
        <v>10.3</v>
      </c>
      <c r="O18" s="284"/>
      <c r="P18" s="284"/>
    </row>
    <row r="19" spans="1:16" x14ac:dyDescent="0.3">
      <c r="A19" s="60"/>
      <c r="B19" s="186"/>
      <c r="C19" s="186"/>
      <c r="D19" s="68"/>
      <c r="E19" s="186"/>
      <c r="F19" s="186"/>
      <c r="G19" s="186"/>
      <c r="H19" s="186"/>
      <c r="I19" s="186"/>
      <c r="J19" s="186"/>
      <c r="K19" s="186"/>
      <c r="L19" s="186"/>
      <c r="M19" s="186"/>
      <c r="N19" s="187"/>
      <c r="O19" s="187"/>
      <c r="P19" s="187"/>
    </row>
    <row r="20" spans="1:16" s="219" customFormat="1" ht="33" x14ac:dyDescent="0.3">
      <c r="A20" s="202" t="s">
        <v>336</v>
      </c>
      <c r="B20" s="202" t="s">
        <v>337</v>
      </c>
      <c r="C20" s="202" t="s">
        <v>338</v>
      </c>
      <c r="D20" s="203" t="s">
        <v>339</v>
      </c>
      <c r="E20" s="202">
        <v>1</v>
      </c>
      <c r="F20" s="202">
        <v>2</v>
      </c>
      <c r="G20" s="202">
        <v>3</v>
      </c>
      <c r="H20" s="202">
        <v>4</v>
      </c>
      <c r="I20" s="202">
        <v>5</v>
      </c>
      <c r="J20" s="202">
        <v>6</v>
      </c>
      <c r="K20" s="202">
        <v>7</v>
      </c>
      <c r="L20" s="202">
        <v>8</v>
      </c>
      <c r="M20" s="202">
        <v>9</v>
      </c>
      <c r="N20" s="202">
        <v>10</v>
      </c>
      <c r="O20" s="202">
        <v>11</v>
      </c>
      <c r="P20" s="202">
        <v>12</v>
      </c>
    </row>
    <row r="21" spans="1:16" s="219" customFormat="1" ht="33" x14ac:dyDescent="0.3">
      <c r="A21" s="58" t="s">
        <v>355</v>
      </c>
      <c r="B21" s="49" t="s">
        <v>356</v>
      </c>
      <c r="C21" s="3" t="s">
        <v>357</v>
      </c>
      <c r="D21" s="215">
        <f>SUM(E21:P21)</f>
        <v>0.1</v>
      </c>
      <c r="E21" s="50"/>
      <c r="F21" s="50"/>
      <c r="G21" s="50">
        <v>0.1</v>
      </c>
      <c r="H21" s="50"/>
      <c r="I21" s="50"/>
      <c r="J21" s="50"/>
      <c r="K21" s="50"/>
      <c r="L21" s="50"/>
      <c r="M21" s="50"/>
      <c r="N21" s="50"/>
      <c r="O21" s="50"/>
      <c r="P21" s="50"/>
    </row>
    <row r="22" spans="1:16" s="219" customFormat="1" ht="33" x14ac:dyDescent="0.3">
      <c r="A22" s="58" t="s">
        <v>355</v>
      </c>
      <c r="B22" s="49" t="s">
        <v>356</v>
      </c>
      <c r="C22" s="3" t="s">
        <v>358</v>
      </c>
      <c r="D22" s="215">
        <v>0.1</v>
      </c>
      <c r="E22" s="50"/>
      <c r="F22" s="50"/>
      <c r="G22" s="50">
        <v>0.1</v>
      </c>
      <c r="H22" s="50"/>
      <c r="I22" s="50"/>
      <c r="J22" s="50"/>
      <c r="K22" s="50"/>
      <c r="L22" s="50"/>
      <c r="M22" s="50"/>
      <c r="N22" s="50"/>
      <c r="O22" s="50"/>
      <c r="P22" s="50"/>
    </row>
    <row r="23" spans="1:16" s="219" customFormat="1" ht="33" x14ac:dyDescent="0.3">
      <c r="A23" s="58" t="s">
        <v>355</v>
      </c>
      <c r="B23" s="49" t="s">
        <v>356</v>
      </c>
      <c r="C23" s="3" t="s">
        <v>359</v>
      </c>
      <c r="D23" s="215">
        <f t="shared" ref="D23:D85" si="2">SUM(E23:P23)</f>
        <v>0.1</v>
      </c>
      <c r="E23" s="50"/>
      <c r="F23" s="50"/>
      <c r="G23" s="50">
        <v>0.1</v>
      </c>
      <c r="H23" s="50"/>
      <c r="I23" s="50"/>
      <c r="J23" s="50"/>
      <c r="K23" s="50"/>
      <c r="L23" s="50"/>
      <c r="M23" s="50"/>
      <c r="N23" s="50"/>
      <c r="O23" s="50"/>
      <c r="P23" s="50"/>
    </row>
    <row r="24" spans="1:16" s="219" customFormat="1" ht="33" x14ac:dyDescent="0.3">
      <c r="A24" s="58" t="s">
        <v>355</v>
      </c>
      <c r="B24" s="49" t="s">
        <v>356</v>
      </c>
      <c r="C24" s="3" t="s">
        <v>360</v>
      </c>
      <c r="D24" s="215">
        <f t="shared" si="2"/>
        <v>0.1</v>
      </c>
      <c r="E24" s="50"/>
      <c r="F24" s="50"/>
      <c r="G24" s="50">
        <v>0.1</v>
      </c>
      <c r="H24" s="50"/>
      <c r="I24" s="50"/>
      <c r="J24" s="50"/>
      <c r="K24" s="50"/>
      <c r="L24" s="50"/>
      <c r="M24" s="50"/>
      <c r="N24" s="50"/>
      <c r="O24" s="50"/>
      <c r="P24" s="50"/>
    </row>
    <row r="25" spans="1:16" s="219" customFormat="1" ht="33" x14ac:dyDescent="0.3">
      <c r="A25" s="58" t="s">
        <v>355</v>
      </c>
      <c r="B25" s="49" t="s">
        <v>356</v>
      </c>
      <c r="C25" s="3" t="s">
        <v>361</v>
      </c>
      <c r="D25" s="215">
        <f t="shared" si="2"/>
        <v>0.1</v>
      </c>
      <c r="E25" s="50"/>
      <c r="F25" s="50"/>
      <c r="G25" s="50">
        <v>0.1</v>
      </c>
      <c r="H25" s="50"/>
      <c r="I25" s="50"/>
      <c r="J25" s="50"/>
      <c r="K25" s="50"/>
      <c r="L25" s="50"/>
      <c r="M25" s="50"/>
      <c r="N25" s="50"/>
      <c r="O25" s="50"/>
      <c r="P25" s="50"/>
    </row>
    <row r="26" spans="1:16" s="219" customFormat="1" ht="33" x14ac:dyDescent="0.3">
      <c r="A26" s="58" t="s">
        <v>355</v>
      </c>
      <c r="B26" s="49" t="s">
        <v>356</v>
      </c>
      <c r="C26" s="2" t="s">
        <v>362</v>
      </c>
      <c r="D26" s="215">
        <f t="shared" si="2"/>
        <v>4</v>
      </c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>
        <v>4</v>
      </c>
    </row>
    <row r="27" spans="1:16" s="219" customFormat="1" ht="66" x14ac:dyDescent="0.3">
      <c r="A27" s="58" t="s">
        <v>355</v>
      </c>
      <c r="B27" s="49" t="s">
        <v>356</v>
      </c>
      <c r="C27" s="2" t="s">
        <v>363</v>
      </c>
      <c r="D27" s="215">
        <f t="shared" si="2"/>
        <v>0.5</v>
      </c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>
        <v>0.5</v>
      </c>
    </row>
    <row r="28" spans="1:16" s="219" customFormat="1" ht="33" x14ac:dyDescent="0.3">
      <c r="A28" s="58" t="s">
        <v>355</v>
      </c>
      <c r="B28" s="49" t="s">
        <v>356</v>
      </c>
      <c r="C28" s="2" t="s">
        <v>593</v>
      </c>
      <c r="D28" s="215">
        <f t="shared" si="2"/>
        <v>3</v>
      </c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>
        <v>3</v>
      </c>
    </row>
    <row r="29" spans="1:16" s="219" customFormat="1" ht="33" x14ac:dyDescent="0.3">
      <c r="A29" s="58" t="s">
        <v>355</v>
      </c>
      <c r="B29" s="49" t="s">
        <v>356</v>
      </c>
      <c r="C29" s="2" t="s">
        <v>364</v>
      </c>
      <c r="D29" s="215">
        <f t="shared" si="2"/>
        <v>3</v>
      </c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>
        <v>3</v>
      </c>
    </row>
    <row r="30" spans="1:16" s="219" customFormat="1" ht="66" x14ac:dyDescent="0.3">
      <c r="A30" s="58" t="s">
        <v>355</v>
      </c>
      <c r="B30" s="49" t="s">
        <v>356</v>
      </c>
      <c r="C30" s="2" t="s">
        <v>365</v>
      </c>
      <c r="D30" s="215">
        <f t="shared" si="2"/>
        <v>4</v>
      </c>
      <c r="E30" s="50"/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>
        <v>4</v>
      </c>
    </row>
    <row r="31" spans="1:16" s="219" customFormat="1" ht="33" x14ac:dyDescent="0.3">
      <c r="A31" s="58" t="s">
        <v>355</v>
      </c>
      <c r="B31" s="49" t="s">
        <v>356</v>
      </c>
      <c r="C31" s="2" t="s">
        <v>594</v>
      </c>
      <c r="D31" s="215">
        <f t="shared" si="2"/>
        <v>0.5</v>
      </c>
      <c r="E31" s="50"/>
      <c r="F31" s="50"/>
      <c r="G31" s="50"/>
      <c r="H31" s="50"/>
      <c r="I31" s="50"/>
      <c r="J31" s="50"/>
      <c r="K31" s="50"/>
      <c r="L31" s="50"/>
      <c r="M31" s="50">
        <v>0.5</v>
      </c>
      <c r="N31" s="50"/>
      <c r="O31" s="50"/>
      <c r="P31" s="50"/>
    </row>
    <row r="32" spans="1:16" s="219" customFormat="1" ht="49.5" x14ac:dyDescent="0.3">
      <c r="A32" s="58" t="s">
        <v>355</v>
      </c>
      <c r="B32" s="49" t="s">
        <v>356</v>
      </c>
      <c r="C32" s="2" t="s">
        <v>366</v>
      </c>
      <c r="D32" s="215">
        <f t="shared" si="2"/>
        <v>0.8</v>
      </c>
      <c r="E32" s="50"/>
      <c r="F32" s="50"/>
      <c r="G32" s="50"/>
      <c r="H32" s="50"/>
      <c r="I32" s="50"/>
      <c r="J32" s="50"/>
      <c r="K32" s="50"/>
      <c r="L32" s="50"/>
      <c r="M32" s="50">
        <v>0.8</v>
      </c>
      <c r="N32" s="50"/>
      <c r="O32" s="50"/>
      <c r="P32" s="50"/>
    </row>
    <row r="33" spans="1:16" s="219" customFormat="1" ht="49.5" x14ac:dyDescent="0.3">
      <c r="A33" s="58" t="s">
        <v>355</v>
      </c>
      <c r="B33" s="49" t="s">
        <v>356</v>
      </c>
      <c r="C33" s="2" t="s">
        <v>367</v>
      </c>
      <c r="D33" s="215">
        <f t="shared" si="2"/>
        <v>0.3</v>
      </c>
      <c r="E33" s="50"/>
      <c r="F33" s="50"/>
      <c r="G33" s="50"/>
      <c r="H33" s="50"/>
      <c r="I33" s="50"/>
      <c r="J33" s="50"/>
      <c r="K33" s="50"/>
      <c r="L33" s="50"/>
      <c r="M33" s="50">
        <v>0.3</v>
      </c>
      <c r="N33" s="50"/>
      <c r="O33" s="50"/>
      <c r="P33" s="50"/>
    </row>
    <row r="34" spans="1:16" s="219" customFormat="1" ht="33" x14ac:dyDescent="0.3">
      <c r="A34" s="58" t="s">
        <v>355</v>
      </c>
      <c r="B34" s="49" t="s">
        <v>356</v>
      </c>
      <c r="C34" s="2" t="s">
        <v>368</v>
      </c>
      <c r="D34" s="215">
        <f t="shared" si="2"/>
        <v>2.5</v>
      </c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>
        <v>2.5</v>
      </c>
    </row>
    <row r="35" spans="1:16" s="219" customFormat="1" ht="33" x14ac:dyDescent="0.3">
      <c r="A35" s="58" t="s">
        <v>355</v>
      </c>
      <c r="B35" s="49" t="s">
        <v>356</v>
      </c>
      <c r="C35" s="2" t="s">
        <v>369</v>
      </c>
      <c r="D35" s="215">
        <f t="shared" si="2"/>
        <v>0.3</v>
      </c>
      <c r="E35" s="50"/>
      <c r="F35" s="50"/>
      <c r="G35" s="50"/>
      <c r="H35" s="50"/>
      <c r="I35" s="50"/>
      <c r="J35" s="50"/>
      <c r="K35" s="50"/>
      <c r="L35" s="50"/>
      <c r="M35" s="50">
        <v>0.3</v>
      </c>
      <c r="N35" s="50"/>
      <c r="O35" s="50"/>
      <c r="P35" s="50"/>
    </row>
    <row r="36" spans="1:16" s="219" customFormat="1" ht="33" x14ac:dyDescent="0.3">
      <c r="A36" s="58" t="s">
        <v>355</v>
      </c>
      <c r="B36" s="49" t="s">
        <v>356</v>
      </c>
      <c r="C36" s="2" t="s">
        <v>370</v>
      </c>
      <c r="D36" s="215">
        <f t="shared" si="2"/>
        <v>0.3</v>
      </c>
      <c r="E36" s="50"/>
      <c r="F36" s="50"/>
      <c r="G36" s="50"/>
      <c r="H36" s="50"/>
      <c r="I36" s="50"/>
      <c r="J36" s="50"/>
      <c r="K36" s="50"/>
      <c r="L36" s="50"/>
      <c r="M36" s="50">
        <v>0.3</v>
      </c>
      <c r="N36" s="50"/>
      <c r="O36" s="50"/>
      <c r="P36" s="50"/>
    </row>
    <row r="37" spans="1:16" s="219" customFormat="1" ht="33" x14ac:dyDescent="0.3">
      <c r="A37" s="58" t="s">
        <v>355</v>
      </c>
      <c r="B37" s="49" t="s">
        <v>356</v>
      </c>
      <c r="C37" s="2" t="s">
        <v>371</v>
      </c>
      <c r="D37" s="215">
        <f t="shared" si="2"/>
        <v>0.8</v>
      </c>
      <c r="E37" s="50"/>
      <c r="F37" s="50"/>
      <c r="G37" s="50"/>
      <c r="H37" s="50"/>
      <c r="I37" s="50"/>
      <c r="J37" s="50"/>
      <c r="K37" s="50"/>
      <c r="L37" s="50"/>
      <c r="M37" s="50">
        <v>0.8</v>
      </c>
      <c r="N37" s="50"/>
      <c r="O37" s="50"/>
      <c r="P37" s="50"/>
    </row>
    <row r="38" spans="1:16" s="219" customFormat="1" ht="33" x14ac:dyDescent="0.3">
      <c r="A38" s="58" t="s">
        <v>355</v>
      </c>
      <c r="B38" s="49" t="s">
        <v>356</v>
      </c>
      <c r="C38" s="2" t="s">
        <v>372</v>
      </c>
      <c r="D38" s="215">
        <f t="shared" si="2"/>
        <v>0.6</v>
      </c>
      <c r="E38" s="50"/>
      <c r="F38" s="50"/>
      <c r="G38" s="50"/>
      <c r="H38" s="50"/>
      <c r="I38" s="50"/>
      <c r="J38" s="50"/>
      <c r="K38" s="50"/>
      <c r="L38" s="50"/>
      <c r="M38" s="50">
        <v>0.6</v>
      </c>
      <c r="N38" s="50"/>
      <c r="O38" s="50"/>
      <c r="P38" s="50"/>
    </row>
    <row r="39" spans="1:16" s="219" customFormat="1" ht="33" x14ac:dyDescent="0.3">
      <c r="A39" s="58" t="s">
        <v>355</v>
      </c>
      <c r="B39" s="49" t="s">
        <v>356</v>
      </c>
      <c r="C39" s="2" t="s">
        <v>373</v>
      </c>
      <c r="D39" s="215">
        <f t="shared" si="2"/>
        <v>0.4</v>
      </c>
      <c r="E39" s="50"/>
      <c r="F39" s="50"/>
      <c r="G39" s="50"/>
      <c r="H39" s="50"/>
      <c r="I39" s="50"/>
      <c r="J39" s="50"/>
      <c r="K39" s="50"/>
      <c r="L39" s="50"/>
      <c r="M39" s="50">
        <v>0.4</v>
      </c>
      <c r="N39" s="50"/>
      <c r="O39" s="50"/>
      <c r="P39" s="50"/>
    </row>
    <row r="40" spans="1:16" s="219" customFormat="1" ht="33" x14ac:dyDescent="0.3">
      <c r="A40" s="58" t="s">
        <v>355</v>
      </c>
      <c r="B40" s="49" t="s">
        <v>356</v>
      </c>
      <c r="C40" s="2" t="s">
        <v>374</v>
      </c>
      <c r="D40" s="215">
        <f t="shared" si="2"/>
        <v>0.3</v>
      </c>
      <c r="E40" s="50"/>
      <c r="F40" s="50"/>
      <c r="G40" s="50"/>
      <c r="H40" s="50"/>
      <c r="I40" s="50"/>
      <c r="J40" s="50"/>
      <c r="K40" s="50"/>
      <c r="L40" s="50"/>
      <c r="M40" s="50">
        <v>0.3</v>
      </c>
      <c r="N40" s="50"/>
      <c r="O40" s="50"/>
      <c r="P40" s="50"/>
    </row>
    <row r="41" spans="1:16" s="219" customFormat="1" ht="66" x14ac:dyDescent="0.3">
      <c r="A41" s="58" t="s">
        <v>355</v>
      </c>
      <c r="B41" s="49" t="s">
        <v>356</v>
      </c>
      <c r="C41" s="2" t="s">
        <v>375</v>
      </c>
      <c r="D41" s="215">
        <f t="shared" si="2"/>
        <v>1.5</v>
      </c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>
        <v>1.5</v>
      </c>
    </row>
    <row r="42" spans="1:16" s="219" customFormat="1" ht="33" x14ac:dyDescent="0.3">
      <c r="A42" s="58" t="s">
        <v>355</v>
      </c>
      <c r="B42" s="49" t="s">
        <v>356</v>
      </c>
      <c r="C42" s="294" t="s">
        <v>376</v>
      </c>
      <c r="D42" s="215">
        <f t="shared" si="2"/>
        <v>0.7</v>
      </c>
      <c r="E42" s="50"/>
      <c r="F42" s="50"/>
      <c r="G42" s="50"/>
      <c r="H42" s="50"/>
      <c r="I42" s="50"/>
      <c r="J42" s="50"/>
      <c r="K42" s="50"/>
      <c r="L42" s="50"/>
      <c r="M42" s="50">
        <v>0.7</v>
      </c>
      <c r="N42" s="50"/>
      <c r="O42" s="50"/>
      <c r="P42" s="50"/>
    </row>
    <row r="43" spans="1:16" s="219" customFormat="1" ht="49.5" x14ac:dyDescent="0.3">
      <c r="A43" s="58" t="s">
        <v>355</v>
      </c>
      <c r="B43" s="49" t="s">
        <v>356</v>
      </c>
      <c r="C43" s="294" t="s">
        <v>595</v>
      </c>
      <c r="D43" s="292">
        <f t="shared" si="2"/>
        <v>0.05</v>
      </c>
      <c r="E43" s="50"/>
      <c r="F43" s="50"/>
      <c r="G43" s="50"/>
      <c r="H43" s="50"/>
      <c r="I43" s="50"/>
      <c r="J43" s="50"/>
      <c r="K43" s="50"/>
      <c r="L43" s="50"/>
      <c r="M43" s="66">
        <v>0.05</v>
      </c>
      <c r="N43" s="50"/>
      <c r="O43" s="50"/>
      <c r="P43" s="50"/>
    </row>
    <row r="44" spans="1:16" s="219" customFormat="1" ht="49.5" x14ac:dyDescent="0.3">
      <c r="A44" s="58" t="s">
        <v>355</v>
      </c>
      <c r="B44" s="49" t="s">
        <v>356</v>
      </c>
      <c r="C44" s="294" t="s">
        <v>377</v>
      </c>
      <c r="D44" s="292">
        <f t="shared" si="2"/>
        <v>0.01</v>
      </c>
      <c r="E44" s="50"/>
      <c r="F44" s="50"/>
      <c r="G44" s="50"/>
      <c r="H44" s="50"/>
      <c r="I44" s="50"/>
      <c r="J44" s="50"/>
      <c r="K44" s="50"/>
      <c r="L44" s="50"/>
      <c r="M44" s="295">
        <v>0.01</v>
      </c>
      <c r="N44" s="50"/>
      <c r="O44" s="50"/>
      <c r="P44" s="50"/>
    </row>
    <row r="45" spans="1:16" s="219" customFormat="1" ht="33" x14ac:dyDescent="0.3">
      <c r="A45" s="58" t="s">
        <v>355</v>
      </c>
      <c r="B45" s="49" t="s">
        <v>356</v>
      </c>
      <c r="C45" s="2" t="s">
        <v>378</v>
      </c>
      <c r="D45" s="215">
        <f t="shared" si="2"/>
        <v>1.5</v>
      </c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>
        <v>1.5</v>
      </c>
    </row>
    <row r="46" spans="1:16" s="219" customFormat="1" ht="33" x14ac:dyDescent="0.3">
      <c r="A46" s="58" t="s">
        <v>355</v>
      </c>
      <c r="B46" s="49" t="s">
        <v>356</v>
      </c>
      <c r="C46" s="3" t="s">
        <v>379</v>
      </c>
      <c r="D46" s="215">
        <f t="shared" si="2"/>
        <v>0.4</v>
      </c>
      <c r="E46" s="50"/>
      <c r="F46" s="50"/>
      <c r="G46" s="50"/>
      <c r="H46" s="50"/>
      <c r="I46" s="50"/>
      <c r="J46" s="50"/>
      <c r="K46" s="50"/>
      <c r="L46" s="50"/>
      <c r="M46" s="50">
        <v>0.4</v>
      </c>
      <c r="N46" s="50"/>
      <c r="O46" s="50"/>
      <c r="P46" s="50"/>
    </row>
    <row r="47" spans="1:16" s="219" customFormat="1" ht="33" x14ac:dyDescent="0.3">
      <c r="A47" s="58" t="s">
        <v>355</v>
      </c>
      <c r="B47" s="49" t="s">
        <v>356</v>
      </c>
      <c r="C47" s="2" t="s">
        <v>380</v>
      </c>
      <c r="D47" s="215">
        <f t="shared" si="2"/>
        <v>0.5</v>
      </c>
      <c r="E47" s="50"/>
      <c r="F47" s="50"/>
      <c r="G47" s="50"/>
      <c r="H47" s="50"/>
      <c r="I47" s="50"/>
      <c r="J47" s="50"/>
      <c r="K47" s="50"/>
      <c r="L47" s="50"/>
      <c r="M47" s="50">
        <v>0.5</v>
      </c>
      <c r="N47" s="50"/>
      <c r="O47" s="50"/>
      <c r="P47" s="50"/>
    </row>
    <row r="48" spans="1:16" s="219" customFormat="1" ht="33" x14ac:dyDescent="0.3">
      <c r="A48" s="58" t="s">
        <v>355</v>
      </c>
      <c r="B48" s="49" t="s">
        <v>356</v>
      </c>
      <c r="C48" s="2" t="s">
        <v>381</v>
      </c>
      <c r="D48" s="215">
        <f t="shared" si="2"/>
        <v>2</v>
      </c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>
        <v>2</v>
      </c>
    </row>
    <row r="49" spans="1:16" s="219" customFormat="1" ht="33" x14ac:dyDescent="0.3">
      <c r="A49" s="58" t="s">
        <v>355</v>
      </c>
      <c r="B49" s="49" t="s">
        <v>356</v>
      </c>
      <c r="C49" s="2" t="s">
        <v>382</v>
      </c>
      <c r="D49" s="215">
        <f t="shared" si="2"/>
        <v>0.4</v>
      </c>
      <c r="E49" s="50"/>
      <c r="F49" s="50"/>
      <c r="G49" s="50"/>
      <c r="H49" s="50"/>
      <c r="I49" s="50"/>
      <c r="J49" s="50"/>
      <c r="K49" s="50"/>
      <c r="L49" s="50"/>
      <c r="M49" s="50">
        <v>0.4</v>
      </c>
      <c r="N49" s="50"/>
      <c r="O49" s="50"/>
      <c r="P49" s="50"/>
    </row>
    <row r="50" spans="1:16" s="219" customFormat="1" ht="33" x14ac:dyDescent="0.3">
      <c r="A50" s="58" t="s">
        <v>355</v>
      </c>
      <c r="B50" s="49" t="s">
        <v>356</v>
      </c>
      <c r="C50" s="2" t="s">
        <v>383</v>
      </c>
      <c r="D50" s="292">
        <f t="shared" si="2"/>
        <v>0.05</v>
      </c>
      <c r="E50" s="50"/>
      <c r="F50" s="50"/>
      <c r="G50" s="50"/>
      <c r="H50" s="50"/>
      <c r="I50" s="50"/>
      <c r="J50" s="50"/>
      <c r="K50" s="50"/>
      <c r="L50" s="50"/>
      <c r="M50" s="66">
        <v>0.05</v>
      </c>
      <c r="N50" s="50"/>
      <c r="O50" s="50"/>
      <c r="P50" s="50"/>
    </row>
    <row r="51" spans="1:16" s="219" customFormat="1" ht="33" x14ac:dyDescent="0.3">
      <c r="A51" s="58" t="s">
        <v>355</v>
      </c>
      <c r="B51" s="49" t="s">
        <v>356</v>
      </c>
      <c r="C51" s="2" t="s">
        <v>384</v>
      </c>
      <c r="D51" s="215">
        <f t="shared" si="2"/>
        <v>0.3</v>
      </c>
      <c r="E51" s="50"/>
      <c r="F51" s="50"/>
      <c r="G51" s="50"/>
      <c r="H51" s="50"/>
      <c r="I51" s="50"/>
      <c r="J51" s="50"/>
      <c r="K51" s="50"/>
      <c r="L51" s="50"/>
      <c r="M51" s="50">
        <v>0.3</v>
      </c>
      <c r="N51" s="50"/>
      <c r="O51" s="50"/>
      <c r="P51" s="50"/>
    </row>
    <row r="52" spans="1:16" s="219" customFormat="1" ht="49.5" x14ac:dyDescent="0.3">
      <c r="A52" s="58" t="s">
        <v>355</v>
      </c>
      <c r="B52" s="49" t="s">
        <v>356</v>
      </c>
      <c r="C52" s="2" t="s">
        <v>596</v>
      </c>
      <c r="D52" s="292">
        <f t="shared" si="2"/>
        <v>0.01</v>
      </c>
      <c r="E52" s="50"/>
      <c r="F52" s="50"/>
      <c r="G52" s="50"/>
      <c r="H52" s="50"/>
      <c r="I52" s="50"/>
      <c r="J52" s="50"/>
      <c r="K52" s="50"/>
      <c r="L52" s="50"/>
      <c r="M52" s="66">
        <v>0.01</v>
      </c>
      <c r="N52" s="50"/>
      <c r="O52" s="50"/>
      <c r="P52" s="50"/>
    </row>
    <row r="53" spans="1:16" s="219" customFormat="1" ht="33" x14ac:dyDescent="0.3">
      <c r="A53" s="58" t="s">
        <v>355</v>
      </c>
      <c r="B53" s="49" t="s">
        <v>356</v>
      </c>
      <c r="C53" s="2" t="s">
        <v>385</v>
      </c>
      <c r="D53" s="215">
        <f t="shared" si="2"/>
        <v>1.5</v>
      </c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>
        <v>1.5</v>
      </c>
    </row>
    <row r="54" spans="1:16" s="219" customFormat="1" ht="33" x14ac:dyDescent="0.3">
      <c r="A54" s="58" t="s">
        <v>355</v>
      </c>
      <c r="B54" s="49" t="s">
        <v>356</v>
      </c>
      <c r="C54" s="2" t="s">
        <v>386</v>
      </c>
      <c r="D54" s="215">
        <f t="shared" si="2"/>
        <v>0.6</v>
      </c>
      <c r="E54" s="50"/>
      <c r="F54" s="50"/>
      <c r="G54" s="50"/>
      <c r="H54" s="50"/>
      <c r="I54" s="50"/>
      <c r="J54" s="50"/>
      <c r="K54" s="50"/>
      <c r="L54" s="50"/>
      <c r="M54" s="50">
        <v>0.6</v>
      </c>
      <c r="N54" s="50"/>
      <c r="O54" s="50"/>
      <c r="P54" s="50"/>
    </row>
    <row r="55" spans="1:16" s="219" customFormat="1" ht="33" x14ac:dyDescent="0.3">
      <c r="A55" s="58" t="s">
        <v>355</v>
      </c>
      <c r="B55" s="49" t="s">
        <v>356</v>
      </c>
      <c r="C55" s="2" t="s">
        <v>387</v>
      </c>
      <c r="D55" s="215">
        <f t="shared" si="2"/>
        <v>1.5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>
        <v>1.5</v>
      </c>
    </row>
    <row r="56" spans="1:16" s="219" customFormat="1" ht="33" x14ac:dyDescent="0.3">
      <c r="A56" s="58" t="s">
        <v>355</v>
      </c>
      <c r="B56" s="49" t="s">
        <v>356</v>
      </c>
      <c r="C56" s="2" t="s">
        <v>388</v>
      </c>
      <c r="D56" s="215">
        <f t="shared" si="2"/>
        <v>0.3</v>
      </c>
      <c r="E56" s="50"/>
      <c r="F56" s="50"/>
      <c r="G56" s="50"/>
      <c r="H56" s="50"/>
      <c r="I56" s="50"/>
      <c r="J56" s="50"/>
      <c r="K56" s="50"/>
      <c r="L56" s="50"/>
      <c r="M56" s="50">
        <v>0.3</v>
      </c>
      <c r="N56" s="50"/>
      <c r="O56" s="50"/>
      <c r="P56" s="50"/>
    </row>
    <row r="57" spans="1:16" s="219" customFormat="1" ht="33" x14ac:dyDescent="0.3">
      <c r="A57" s="58" t="s">
        <v>355</v>
      </c>
      <c r="B57" s="49" t="s">
        <v>356</v>
      </c>
      <c r="C57" s="2" t="s">
        <v>818</v>
      </c>
      <c r="D57" s="215">
        <f t="shared" si="2"/>
        <v>0.1</v>
      </c>
      <c r="E57" s="50"/>
      <c r="F57" s="50"/>
      <c r="G57" s="50">
        <v>0.1</v>
      </c>
      <c r="H57" s="50"/>
      <c r="I57" s="50"/>
      <c r="J57" s="50"/>
      <c r="K57" s="50"/>
      <c r="L57" s="50"/>
      <c r="M57" s="50"/>
      <c r="N57" s="50"/>
      <c r="O57" s="50"/>
      <c r="P57" s="50"/>
    </row>
    <row r="58" spans="1:16" s="219" customFormat="1" ht="33" x14ac:dyDescent="0.3">
      <c r="A58" s="58" t="s">
        <v>355</v>
      </c>
      <c r="B58" s="49" t="s">
        <v>356</v>
      </c>
      <c r="C58" s="2" t="s">
        <v>389</v>
      </c>
      <c r="D58" s="215">
        <f t="shared" si="2"/>
        <v>0.7</v>
      </c>
      <c r="E58" s="50"/>
      <c r="F58" s="50"/>
      <c r="G58" s="50"/>
      <c r="H58" s="50"/>
      <c r="I58" s="50"/>
      <c r="J58" s="50"/>
      <c r="K58" s="50"/>
      <c r="L58" s="50"/>
      <c r="M58" s="50">
        <v>0.7</v>
      </c>
      <c r="N58" s="50"/>
      <c r="O58" s="50"/>
      <c r="P58" s="50"/>
    </row>
    <row r="59" spans="1:16" s="219" customFormat="1" ht="33" x14ac:dyDescent="0.3">
      <c r="A59" s="58" t="s">
        <v>355</v>
      </c>
      <c r="B59" s="49" t="s">
        <v>356</v>
      </c>
      <c r="C59" s="2" t="s">
        <v>390</v>
      </c>
      <c r="D59" s="215">
        <f t="shared" si="2"/>
        <v>1</v>
      </c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>
        <v>1</v>
      </c>
    </row>
    <row r="60" spans="1:16" s="219" customFormat="1" ht="33" x14ac:dyDescent="0.3">
      <c r="A60" s="58" t="s">
        <v>355</v>
      </c>
      <c r="B60" s="49" t="s">
        <v>356</v>
      </c>
      <c r="C60" s="2" t="s">
        <v>391</v>
      </c>
      <c r="D60" s="215">
        <f t="shared" si="2"/>
        <v>1</v>
      </c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>
        <v>1</v>
      </c>
    </row>
    <row r="61" spans="1:16" s="219" customFormat="1" ht="33" x14ac:dyDescent="0.3">
      <c r="A61" s="58" t="s">
        <v>355</v>
      </c>
      <c r="B61" s="49" t="s">
        <v>356</v>
      </c>
      <c r="C61" s="2" t="s">
        <v>392</v>
      </c>
      <c r="D61" s="215">
        <f t="shared" si="2"/>
        <v>1</v>
      </c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>
        <v>1</v>
      </c>
    </row>
    <row r="62" spans="1:16" s="219" customFormat="1" ht="33" x14ac:dyDescent="0.3">
      <c r="A62" s="58" t="s">
        <v>355</v>
      </c>
      <c r="B62" s="49" t="s">
        <v>356</v>
      </c>
      <c r="C62" s="2" t="s">
        <v>393</v>
      </c>
      <c r="D62" s="215">
        <f t="shared" si="2"/>
        <v>0.1</v>
      </c>
      <c r="E62" s="50"/>
      <c r="F62" s="50"/>
      <c r="G62" s="50"/>
      <c r="H62" s="50"/>
      <c r="I62" s="50"/>
      <c r="J62" s="50"/>
      <c r="K62" s="50"/>
      <c r="L62" s="50"/>
      <c r="M62" s="50">
        <v>0.1</v>
      </c>
      <c r="N62" s="50"/>
      <c r="O62" s="50"/>
      <c r="P62" s="50"/>
    </row>
    <row r="63" spans="1:16" s="219" customFormat="1" ht="33" x14ac:dyDescent="0.3">
      <c r="A63" s="58" t="s">
        <v>355</v>
      </c>
      <c r="B63" s="49" t="s">
        <v>356</v>
      </c>
      <c r="C63" s="2" t="s">
        <v>394</v>
      </c>
      <c r="D63" s="215">
        <f t="shared" si="2"/>
        <v>1</v>
      </c>
      <c r="E63" s="50"/>
      <c r="F63" s="50"/>
      <c r="G63" s="50"/>
      <c r="H63" s="50"/>
      <c r="I63" s="50"/>
      <c r="J63" s="50"/>
      <c r="K63" s="50"/>
      <c r="L63" s="50"/>
      <c r="M63" s="50"/>
      <c r="N63" s="50"/>
      <c r="O63" s="50"/>
      <c r="P63" s="50">
        <v>1</v>
      </c>
    </row>
    <row r="64" spans="1:16" s="219" customFormat="1" ht="33" x14ac:dyDescent="0.3">
      <c r="A64" s="58" t="s">
        <v>355</v>
      </c>
      <c r="B64" s="49" t="s">
        <v>356</v>
      </c>
      <c r="C64" s="2" t="s">
        <v>395</v>
      </c>
      <c r="D64" s="215">
        <f t="shared" si="2"/>
        <v>0.5</v>
      </c>
      <c r="E64" s="50"/>
      <c r="F64" s="50"/>
      <c r="G64" s="50"/>
      <c r="H64" s="50"/>
      <c r="I64" s="50"/>
      <c r="J64" s="50"/>
      <c r="K64" s="50"/>
      <c r="L64" s="50"/>
      <c r="M64" s="50">
        <v>0.5</v>
      </c>
      <c r="N64" s="50"/>
      <c r="O64" s="50"/>
      <c r="P64" s="50"/>
    </row>
    <row r="65" spans="1:16" s="219" customFormat="1" ht="33" x14ac:dyDescent="0.3">
      <c r="A65" s="58" t="s">
        <v>355</v>
      </c>
      <c r="B65" s="49" t="s">
        <v>356</v>
      </c>
      <c r="C65" s="2" t="s">
        <v>396</v>
      </c>
      <c r="D65" s="215">
        <f t="shared" si="2"/>
        <v>0.3</v>
      </c>
      <c r="E65" s="50"/>
      <c r="F65" s="50"/>
      <c r="G65" s="50"/>
      <c r="H65" s="50"/>
      <c r="I65" s="50"/>
      <c r="J65" s="50"/>
      <c r="K65" s="50"/>
      <c r="L65" s="50"/>
      <c r="M65" s="50">
        <v>0.3</v>
      </c>
      <c r="N65" s="50"/>
      <c r="O65" s="50"/>
      <c r="P65" s="50"/>
    </row>
    <row r="66" spans="1:16" s="219" customFormat="1" ht="33" x14ac:dyDescent="0.3">
      <c r="A66" s="58" t="s">
        <v>355</v>
      </c>
      <c r="B66" s="49" t="s">
        <v>356</v>
      </c>
      <c r="C66" s="2" t="s">
        <v>397</v>
      </c>
      <c r="D66" s="215">
        <f t="shared" si="2"/>
        <v>2</v>
      </c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50"/>
      <c r="P66" s="50">
        <v>2</v>
      </c>
    </row>
    <row r="67" spans="1:16" s="219" customFormat="1" ht="33" x14ac:dyDescent="0.3">
      <c r="A67" s="58" t="s">
        <v>355</v>
      </c>
      <c r="B67" s="49" t="s">
        <v>356</v>
      </c>
      <c r="C67" s="2" t="s">
        <v>398</v>
      </c>
      <c r="D67" s="215">
        <f t="shared" si="2"/>
        <v>3</v>
      </c>
      <c r="E67" s="50"/>
      <c r="F67" s="50"/>
      <c r="G67" s="50"/>
      <c r="H67" s="50"/>
      <c r="I67" s="50"/>
      <c r="J67" s="50"/>
      <c r="K67" s="50"/>
      <c r="L67" s="50"/>
      <c r="M67" s="50"/>
      <c r="N67" s="50"/>
      <c r="O67" s="50"/>
      <c r="P67" s="50">
        <v>3</v>
      </c>
    </row>
    <row r="68" spans="1:16" s="219" customFormat="1" ht="33" x14ac:dyDescent="0.3">
      <c r="A68" s="58" t="s">
        <v>355</v>
      </c>
      <c r="B68" s="49" t="s">
        <v>356</v>
      </c>
      <c r="C68" s="2" t="s">
        <v>399</v>
      </c>
      <c r="D68" s="215">
        <f t="shared" si="2"/>
        <v>2</v>
      </c>
      <c r="E68" s="50"/>
      <c r="F68" s="50"/>
      <c r="G68" s="50"/>
      <c r="H68" s="50"/>
      <c r="I68" s="50"/>
      <c r="J68" s="50"/>
      <c r="K68" s="50"/>
      <c r="L68" s="50"/>
      <c r="M68" s="50"/>
      <c r="N68" s="50"/>
      <c r="O68" s="50"/>
      <c r="P68" s="50">
        <v>2</v>
      </c>
    </row>
    <row r="69" spans="1:16" s="219" customFormat="1" ht="33" x14ac:dyDescent="0.3">
      <c r="A69" s="58" t="s">
        <v>355</v>
      </c>
      <c r="B69" s="49" t="s">
        <v>356</v>
      </c>
      <c r="C69" s="2" t="s">
        <v>399</v>
      </c>
      <c r="D69" s="215">
        <f t="shared" si="2"/>
        <v>2.5</v>
      </c>
      <c r="E69" s="50"/>
      <c r="F69" s="50"/>
      <c r="G69" s="50"/>
      <c r="H69" s="50"/>
      <c r="I69" s="50"/>
      <c r="J69" s="50"/>
      <c r="K69" s="50"/>
      <c r="L69" s="50"/>
      <c r="M69" s="50"/>
      <c r="N69" s="50"/>
      <c r="O69" s="50"/>
      <c r="P69" s="50">
        <v>2.5</v>
      </c>
    </row>
    <row r="70" spans="1:16" s="219" customFormat="1" ht="49.5" x14ac:dyDescent="0.3">
      <c r="A70" s="58" t="s">
        <v>355</v>
      </c>
      <c r="B70" s="49" t="s">
        <v>356</v>
      </c>
      <c r="C70" s="2" t="s">
        <v>400</v>
      </c>
      <c r="D70" s="215">
        <f t="shared" si="2"/>
        <v>0.1</v>
      </c>
      <c r="E70" s="50"/>
      <c r="F70" s="50"/>
      <c r="G70" s="50"/>
      <c r="H70" s="50"/>
      <c r="I70" s="50"/>
      <c r="J70" s="50"/>
      <c r="K70" s="50"/>
      <c r="L70" s="50"/>
      <c r="M70" s="50">
        <v>0.1</v>
      </c>
      <c r="N70" s="50"/>
      <c r="O70" s="50"/>
      <c r="P70" s="50"/>
    </row>
    <row r="71" spans="1:16" s="219" customFormat="1" ht="33" x14ac:dyDescent="0.3">
      <c r="A71" s="58" t="s">
        <v>355</v>
      </c>
      <c r="B71" s="49" t="s">
        <v>356</v>
      </c>
      <c r="C71" s="2" t="s">
        <v>401</v>
      </c>
      <c r="D71" s="215">
        <f t="shared" si="2"/>
        <v>0.6</v>
      </c>
      <c r="E71" s="50"/>
      <c r="F71" s="50"/>
      <c r="G71" s="50"/>
      <c r="H71" s="50"/>
      <c r="I71" s="50"/>
      <c r="J71" s="50"/>
      <c r="K71" s="50"/>
      <c r="L71" s="50"/>
      <c r="M71" s="50">
        <v>0.6</v>
      </c>
      <c r="N71" s="50"/>
      <c r="O71" s="50"/>
      <c r="P71" s="50"/>
    </row>
    <row r="72" spans="1:16" s="219" customFormat="1" ht="33" x14ac:dyDescent="0.3">
      <c r="A72" s="58" t="s">
        <v>355</v>
      </c>
      <c r="B72" s="49" t="s">
        <v>356</v>
      </c>
      <c r="C72" s="2" t="s">
        <v>402</v>
      </c>
      <c r="D72" s="215">
        <f t="shared" si="2"/>
        <v>0.2</v>
      </c>
      <c r="E72" s="50"/>
      <c r="F72" s="50"/>
      <c r="G72" s="50"/>
      <c r="H72" s="50"/>
      <c r="I72" s="50"/>
      <c r="J72" s="50"/>
      <c r="K72" s="50"/>
      <c r="L72" s="50"/>
      <c r="M72" s="50">
        <v>0.2</v>
      </c>
      <c r="N72" s="50"/>
      <c r="O72" s="50"/>
      <c r="P72" s="50"/>
    </row>
    <row r="73" spans="1:16" s="219" customFormat="1" ht="33" x14ac:dyDescent="0.3">
      <c r="A73" s="58" t="s">
        <v>355</v>
      </c>
      <c r="B73" s="49" t="s">
        <v>356</v>
      </c>
      <c r="C73" s="2" t="s">
        <v>403</v>
      </c>
      <c r="D73" s="215">
        <f t="shared" si="2"/>
        <v>0.5</v>
      </c>
      <c r="E73" s="50"/>
      <c r="F73" s="50"/>
      <c r="G73" s="50"/>
      <c r="H73" s="50"/>
      <c r="I73" s="50"/>
      <c r="J73" s="50"/>
      <c r="K73" s="50"/>
      <c r="L73" s="50"/>
      <c r="M73" s="50">
        <v>0.5</v>
      </c>
      <c r="N73" s="50"/>
      <c r="O73" s="50"/>
      <c r="P73" s="50"/>
    </row>
    <row r="74" spans="1:16" s="219" customFormat="1" ht="33" x14ac:dyDescent="0.3">
      <c r="A74" s="58" t="s">
        <v>355</v>
      </c>
      <c r="B74" s="49" t="s">
        <v>356</v>
      </c>
      <c r="C74" s="2" t="s">
        <v>404</v>
      </c>
      <c r="D74" s="215">
        <f t="shared" si="2"/>
        <v>0.2</v>
      </c>
      <c r="E74" s="50"/>
      <c r="F74" s="50"/>
      <c r="G74" s="50"/>
      <c r="H74" s="50"/>
      <c r="I74" s="50"/>
      <c r="J74" s="50"/>
      <c r="K74" s="50"/>
      <c r="L74" s="50"/>
      <c r="M74" s="50">
        <v>0.2</v>
      </c>
      <c r="N74" s="50"/>
      <c r="O74" s="50"/>
      <c r="P74" s="50"/>
    </row>
    <row r="75" spans="1:16" s="219" customFormat="1" ht="33" x14ac:dyDescent="0.3">
      <c r="A75" s="58" t="s">
        <v>355</v>
      </c>
      <c r="B75" s="49" t="s">
        <v>356</v>
      </c>
      <c r="C75" s="2" t="s">
        <v>405</v>
      </c>
      <c r="D75" s="215">
        <f t="shared" si="2"/>
        <v>0.1</v>
      </c>
      <c r="E75" s="50"/>
      <c r="F75" s="50"/>
      <c r="G75" s="50"/>
      <c r="H75" s="50"/>
      <c r="I75" s="50"/>
      <c r="J75" s="50"/>
      <c r="K75" s="50"/>
      <c r="L75" s="50"/>
      <c r="M75" s="50">
        <v>0.1</v>
      </c>
      <c r="N75" s="50"/>
      <c r="O75" s="50"/>
      <c r="P75" s="50"/>
    </row>
    <row r="76" spans="1:16" s="219" customFormat="1" ht="33" x14ac:dyDescent="0.3">
      <c r="A76" s="58" t="s">
        <v>355</v>
      </c>
      <c r="B76" s="49" t="s">
        <v>356</v>
      </c>
      <c r="C76" s="2" t="s">
        <v>597</v>
      </c>
      <c r="D76" s="215">
        <f t="shared" si="2"/>
        <v>0.2</v>
      </c>
      <c r="E76" s="50"/>
      <c r="F76" s="50"/>
      <c r="G76" s="50">
        <v>0.2</v>
      </c>
      <c r="H76" s="50"/>
      <c r="I76" s="50"/>
      <c r="J76" s="50"/>
      <c r="K76" s="50"/>
      <c r="L76" s="50"/>
      <c r="M76" s="50"/>
      <c r="N76" s="50"/>
      <c r="O76" s="50"/>
      <c r="P76" s="50"/>
    </row>
    <row r="77" spans="1:16" s="219" customFormat="1" ht="33" x14ac:dyDescent="0.3">
      <c r="A77" s="58" t="s">
        <v>355</v>
      </c>
      <c r="B77" s="49" t="s">
        <v>356</v>
      </c>
      <c r="C77" s="2" t="s">
        <v>406</v>
      </c>
      <c r="D77" s="292">
        <f t="shared" si="2"/>
        <v>0.05</v>
      </c>
      <c r="E77" s="50"/>
      <c r="F77" s="50"/>
      <c r="G77" s="50"/>
      <c r="H77" s="50"/>
      <c r="I77" s="50"/>
      <c r="J77" s="50"/>
      <c r="K77" s="50"/>
      <c r="L77" s="50"/>
      <c r="M77" s="66">
        <v>0.05</v>
      </c>
      <c r="N77" s="50"/>
      <c r="O77" s="50"/>
      <c r="P77" s="50"/>
    </row>
    <row r="78" spans="1:16" s="219" customFormat="1" ht="33" x14ac:dyDescent="0.3">
      <c r="A78" s="58" t="s">
        <v>355</v>
      </c>
      <c r="B78" s="49" t="s">
        <v>356</v>
      </c>
      <c r="C78" s="2" t="s">
        <v>407</v>
      </c>
      <c r="D78" s="215">
        <f t="shared" si="2"/>
        <v>3</v>
      </c>
      <c r="E78" s="50"/>
      <c r="F78" s="50"/>
      <c r="G78" s="50"/>
      <c r="H78" s="50"/>
      <c r="I78" s="50"/>
      <c r="J78" s="50"/>
      <c r="K78" s="50"/>
      <c r="L78" s="50"/>
      <c r="M78" s="50"/>
      <c r="N78" s="50"/>
      <c r="O78" s="50"/>
      <c r="P78" s="50">
        <v>3</v>
      </c>
    </row>
    <row r="79" spans="1:16" s="219" customFormat="1" ht="33" x14ac:dyDescent="0.3">
      <c r="A79" s="58" t="s">
        <v>355</v>
      </c>
      <c r="B79" s="49" t="s">
        <v>356</v>
      </c>
      <c r="C79" s="2" t="s">
        <v>408</v>
      </c>
      <c r="D79" s="215">
        <f t="shared" si="2"/>
        <v>0.2</v>
      </c>
      <c r="E79" s="50"/>
      <c r="F79" s="50"/>
      <c r="G79" s="50"/>
      <c r="H79" s="50"/>
      <c r="I79" s="50"/>
      <c r="J79" s="50"/>
      <c r="K79" s="50"/>
      <c r="L79" s="50"/>
      <c r="M79" s="50">
        <v>0.2</v>
      </c>
      <c r="N79" s="50"/>
      <c r="O79" s="50"/>
      <c r="P79" s="50"/>
    </row>
    <row r="80" spans="1:16" s="219" customFormat="1" ht="49.5" x14ac:dyDescent="0.3">
      <c r="A80" s="58" t="s">
        <v>355</v>
      </c>
      <c r="B80" s="49" t="s">
        <v>356</v>
      </c>
      <c r="C80" s="2" t="s">
        <v>409</v>
      </c>
      <c r="D80" s="215">
        <f t="shared" si="2"/>
        <v>0.6</v>
      </c>
      <c r="E80" s="50"/>
      <c r="F80" s="50"/>
      <c r="G80" s="50"/>
      <c r="H80" s="50"/>
      <c r="I80" s="50"/>
      <c r="J80" s="50"/>
      <c r="K80" s="50"/>
      <c r="L80" s="50"/>
      <c r="M80" s="50">
        <v>0.6</v>
      </c>
      <c r="N80" s="50"/>
      <c r="O80" s="50"/>
      <c r="P80" s="50"/>
    </row>
    <row r="81" spans="1:16" s="219" customFormat="1" ht="33" x14ac:dyDescent="0.3">
      <c r="A81" s="58" t="s">
        <v>355</v>
      </c>
      <c r="B81" s="49" t="s">
        <v>356</v>
      </c>
      <c r="C81" s="2" t="s">
        <v>410</v>
      </c>
      <c r="D81" s="215">
        <f t="shared" si="2"/>
        <v>2.5</v>
      </c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>
        <v>2.5</v>
      </c>
    </row>
    <row r="82" spans="1:16" s="219" customFormat="1" ht="33" x14ac:dyDescent="0.3">
      <c r="A82" s="58" t="s">
        <v>355</v>
      </c>
      <c r="B82" s="49" t="s">
        <v>356</v>
      </c>
      <c r="C82" s="2" t="s">
        <v>411</v>
      </c>
      <c r="D82" s="215">
        <f t="shared" si="2"/>
        <v>3</v>
      </c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50"/>
      <c r="P82" s="50">
        <v>3</v>
      </c>
    </row>
    <row r="83" spans="1:16" s="219" customFormat="1" ht="33" x14ac:dyDescent="0.3">
      <c r="A83" s="58" t="s">
        <v>355</v>
      </c>
      <c r="B83" s="49" t="s">
        <v>356</v>
      </c>
      <c r="C83" s="2" t="s">
        <v>412</v>
      </c>
      <c r="D83" s="215">
        <f t="shared" si="2"/>
        <v>3</v>
      </c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50"/>
      <c r="P83" s="50">
        <v>3</v>
      </c>
    </row>
    <row r="84" spans="1:16" s="219" customFormat="1" ht="33" x14ac:dyDescent="0.3">
      <c r="A84" s="58" t="s">
        <v>355</v>
      </c>
      <c r="B84" s="49" t="s">
        <v>356</v>
      </c>
      <c r="C84" s="2" t="s">
        <v>413</v>
      </c>
      <c r="D84" s="215">
        <f t="shared" si="2"/>
        <v>3</v>
      </c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>
        <v>3</v>
      </c>
    </row>
    <row r="85" spans="1:16" s="219" customFormat="1" ht="33" x14ac:dyDescent="0.3">
      <c r="A85" s="58" t="s">
        <v>355</v>
      </c>
      <c r="B85" s="49" t="s">
        <v>356</v>
      </c>
      <c r="C85" s="2" t="s">
        <v>414</v>
      </c>
      <c r="D85" s="215">
        <f t="shared" si="2"/>
        <v>3</v>
      </c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50"/>
      <c r="P85" s="50">
        <v>3</v>
      </c>
    </row>
    <row r="86" spans="1:16" s="219" customFormat="1" ht="33" x14ac:dyDescent="0.3">
      <c r="A86" s="58" t="s">
        <v>355</v>
      </c>
      <c r="B86" s="49" t="s">
        <v>356</v>
      </c>
      <c r="C86" s="2" t="s">
        <v>415</v>
      </c>
      <c r="D86" s="215">
        <f t="shared" ref="D86:D120" si="3">SUM(E86:P86)</f>
        <v>2</v>
      </c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50"/>
      <c r="P86" s="50">
        <v>2</v>
      </c>
    </row>
    <row r="87" spans="1:16" s="219" customFormat="1" ht="33" x14ac:dyDescent="0.3">
      <c r="A87" s="58" t="s">
        <v>355</v>
      </c>
      <c r="B87" s="49" t="s">
        <v>356</v>
      </c>
      <c r="C87" s="2" t="s">
        <v>598</v>
      </c>
      <c r="D87" s="215">
        <f t="shared" si="3"/>
        <v>2</v>
      </c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50"/>
      <c r="P87" s="50">
        <v>2</v>
      </c>
    </row>
    <row r="88" spans="1:16" s="219" customFormat="1" ht="33" x14ac:dyDescent="0.3">
      <c r="A88" s="58" t="s">
        <v>355</v>
      </c>
      <c r="B88" s="49" t="s">
        <v>356</v>
      </c>
      <c r="C88" s="2" t="s">
        <v>416</v>
      </c>
      <c r="D88" s="215">
        <f t="shared" si="3"/>
        <v>0.3</v>
      </c>
      <c r="E88" s="50"/>
      <c r="F88" s="50"/>
      <c r="G88" s="50"/>
      <c r="H88" s="50"/>
      <c r="I88" s="50"/>
      <c r="J88" s="50"/>
      <c r="K88" s="50"/>
      <c r="L88" s="50"/>
      <c r="M88" s="50">
        <v>0.3</v>
      </c>
      <c r="N88" s="50"/>
      <c r="O88" s="50"/>
      <c r="P88" s="50"/>
    </row>
    <row r="89" spans="1:16" s="219" customFormat="1" ht="49.5" x14ac:dyDescent="0.3">
      <c r="A89" s="58" t="s">
        <v>355</v>
      </c>
      <c r="B89" s="49" t="s">
        <v>356</v>
      </c>
      <c r="C89" s="2" t="s">
        <v>417</v>
      </c>
      <c r="D89" s="215">
        <f t="shared" si="3"/>
        <v>0.7</v>
      </c>
      <c r="E89" s="50"/>
      <c r="F89" s="50"/>
      <c r="G89" s="50"/>
      <c r="H89" s="50"/>
      <c r="I89" s="50"/>
      <c r="J89" s="50"/>
      <c r="K89" s="50"/>
      <c r="L89" s="50"/>
      <c r="M89" s="50">
        <v>0.7</v>
      </c>
      <c r="N89" s="50"/>
      <c r="O89" s="50"/>
      <c r="P89" s="50"/>
    </row>
    <row r="90" spans="1:16" s="219" customFormat="1" ht="33" x14ac:dyDescent="0.3">
      <c r="A90" s="58" t="s">
        <v>355</v>
      </c>
      <c r="B90" s="49" t="s">
        <v>356</v>
      </c>
      <c r="C90" s="2" t="s">
        <v>418</v>
      </c>
      <c r="D90" s="215">
        <f t="shared" si="3"/>
        <v>0.2</v>
      </c>
      <c r="E90" s="50"/>
      <c r="F90" s="50"/>
      <c r="G90" s="50"/>
      <c r="H90" s="50"/>
      <c r="I90" s="50"/>
      <c r="J90" s="50"/>
      <c r="K90" s="50"/>
      <c r="L90" s="50"/>
      <c r="M90" s="50">
        <v>0.2</v>
      </c>
      <c r="N90" s="50"/>
      <c r="O90" s="50"/>
      <c r="P90" s="50"/>
    </row>
    <row r="91" spans="1:16" s="219" customFormat="1" ht="66" x14ac:dyDescent="0.3">
      <c r="A91" s="58" t="s">
        <v>355</v>
      </c>
      <c r="B91" s="49" t="s">
        <v>356</v>
      </c>
      <c r="C91" s="2" t="s">
        <v>599</v>
      </c>
      <c r="D91" s="215">
        <f t="shared" si="3"/>
        <v>1.2</v>
      </c>
      <c r="E91" s="50"/>
      <c r="F91" s="50"/>
      <c r="G91" s="50"/>
      <c r="H91" s="50"/>
      <c r="I91" s="50"/>
      <c r="J91" s="50"/>
      <c r="K91" s="50"/>
      <c r="L91" s="50"/>
      <c r="M91" s="50"/>
      <c r="N91" s="50"/>
      <c r="O91" s="50"/>
      <c r="P91" s="50">
        <v>1.2</v>
      </c>
    </row>
    <row r="92" spans="1:16" s="219" customFormat="1" ht="33" x14ac:dyDescent="0.3">
      <c r="A92" s="58" t="s">
        <v>355</v>
      </c>
      <c r="B92" s="49" t="s">
        <v>356</v>
      </c>
      <c r="C92" s="2" t="s">
        <v>419</v>
      </c>
      <c r="D92" s="215">
        <f t="shared" si="3"/>
        <v>0.5</v>
      </c>
      <c r="E92" s="50"/>
      <c r="F92" s="50"/>
      <c r="G92" s="50"/>
      <c r="H92" s="50"/>
      <c r="I92" s="50"/>
      <c r="J92" s="50"/>
      <c r="K92" s="50"/>
      <c r="L92" s="50"/>
      <c r="M92" s="50">
        <v>0.5</v>
      </c>
      <c r="N92" s="50"/>
      <c r="O92" s="50"/>
      <c r="P92" s="50"/>
    </row>
    <row r="93" spans="1:16" s="219" customFormat="1" ht="49.5" x14ac:dyDescent="0.3">
      <c r="A93" s="58" t="s">
        <v>355</v>
      </c>
      <c r="B93" s="49" t="s">
        <v>356</v>
      </c>
      <c r="C93" s="2" t="s">
        <v>819</v>
      </c>
      <c r="D93" s="215">
        <f t="shared" si="3"/>
        <v>0.1</v>
      </c>
      <c r="E93" s="50"/>
      <c r="F93" s="50"/>
      <c r="G93" s="50">
        <v>0.1</v>
      </c>
      <c r="H93" s="50"/>
      <c r="I93" s="50"/>
      <c r="J93" s="50"/>
      <c r="K93" s="50"/>
      <c r="L93" s="50"/>
      <c r="M93" s="50"/>
      <c r="N93" s="50"/>
      <c r="O93" s="50"/>
      <c r="P93" s="50"/>
    </row>
    <row r="94" spans="1:16" s="219" customFormat="1" ht="33" x14ac:dyDescent="0.3">
      <c r="A94" s="58" t="s">
        <v>355</v>
      </c>
      <c r="B94" s="49" t="s">
        <v>356</v>
      </c>
      <c r="C94" s="2" t="s">
        <v>420</v>
      </c>
      <c r="D94" s="215">
        <f t="shared" si="3"/>
        <v>0.7</v>
      </c>
      <c r="E94" s="50"/>
      <c r="F94" s="50"/>
      <c r="G94" s="50"/>
      <c r="H94" s="50"/>
      <c r="I94" s="50"/>
      <c r="J94" s="50"/>
      <c r="K94" s="50"/>
      <c r="L94" s="50"/>
      <c r="M94" s="50">
        <v>0.7</v>
      </c>
      <c r="N94" s="50"/>
      <c r="O94" s="50"/>
      <c r="P94" s="50"/>
    </row>
    <row r="95" spans="1:16" s="219" customFormat="1" ht="33" x14ac:dyDescent="0.3">
      <c r="A95" s="58" t="s">
        <v>355</v>
      </c>
      <c r="B95" s="49" t="s">
        <v>356</v>
      </c>
      <c r="C95" s="2" t="s">
        <v>421</v>
      </c>
      <c r="D95" s="215">
        <f t="shared" si="3"/>
        <v>1.2</v>
      </c>
      <c r="E95" s="50"/>
      <c r="F95" s="50"/>
      <c r="G95" s="50"/>
      <c r="H95" s="50"/>
      <c r="I95" s="50"/>
      <c r="J95" s="50"/>
      <c r="K95" s="50"/>
      <c r="L95" s="50"/>
      <c r="M95" s="50"/>
      <c r="N95" s="50"/>
      <c r="O95" s="50"/>
      <c r="P95" s="50">
        <v>1.2</v>
      </c>
    </row>
    <row r="96" spans="1:16" s="219" customFormat="1" ht="49.5" x14ac:dyDescent="0.3">
      <c r="A96" s="58" t="s">
        <v>355</v>
      </c>
      <c r="B96" s="49" t="s">
        <v>356</v>
      </c>
      <c r="C96" s="2" t="s">
        <v>422</v>
      </c>
      <c r="D96" s="215">
        <f t="shared" si="3"/>
        <v>0.8</v>
      </c>
      <c r="E96" s="50"/>
      <c r="F96" s="50"/>
      <c r="G96" s="50"/>
      <c r="H96" s="50"/>
      <c r="I96" s="50"/>
      <c r="J96" s="50"/>
      <c r="K96" s="50"/>
      <c r="L96" s="50"/>
      <c r="M96" s="50">
        <v>0.8</v>
      </c>
      <c r="N96" s="50"/>
      <c r="O96" s="50"/>
      <c r="P96" s="50"/>
    </row>
    <row r="97" spans="1:16" s="219" customFormat="1" ht="33" x14ac:dyDescent="0.3">
      <c r="A97" s="58" t="s">
        <v>355</v>
      </c>
      <c r="B97" s="49" t="s">
        <v>356</v>
      </c>
      <c r="C97" s="2" t="s">
        <v>423</v>
      </c>
      <c r="D97" s="215">
        <f t="shared" si="3"/>
        <v>0.4</v>
      </c>
      <c r="E97" s="50"/>
      <c r="F97" s="50"/>
      <c r="G97" s="50"/>
      <c r="H97" s="50"/>
      <c r="I97" s="50"/>
      <c r="J97" s="50"/>
      <c r="K97" s="50"/>
      <c r="L97" s="50"/>
      <c r="M97" s="50">
        <v>0.4</v>
      </c>
      <c r="N97" s="50"/>
      <c r="O97" s="50"/>
      <c r="P97" s="50"/>
    </row>
    <row r="98" spans="1:16" s="219" customFormat="1" ht="33" x14ac:dyDescent="0.3">
      <c r="A98" s="58" t="s">
        <v>355</v>
      </c>
      <c r="B98" s="49" t="s">
        <v>356</v>
      </c>
      <c r="C98" s="2" t="s">
        <v>424</v>
      </c>
      <c r="D98" s="215">
        <v>0.4</v>
      </c>
      <c r="E98" s="50"/>
      <c r="F98" s="50"/>
      <c r="G98" s="50"/>
      <c r="H98" s="50"/>
      <c r="I98" s="50"/>
      <c r="J98" s="50"/>
      <c r="K98" s="50"/>
      <c r="L98" s="50"/>
      <c r="M98" s="50">
        <v>0.4</v>
      </c>
      <c r="N98" s="50"/>
      <c r="O98" s="50"/>
      <c r="P98" s="50"/>
    </row>
    <row r="99" spans="1:16" s="219" customFormat="1" ht="33" x14ac:dyDescent="0.3">
      <c r="A99" s="58" t="s">
        <v>355</v>
      </c>
      <c r="B99" s="49" t="s">
        <v>356</v>
      </c>
      <c r="C99" s="2" t="s">
        <v>425</v>
      </c>
      <c r="D99" s="215">
        <f t="shared" si="3"/>
        <v>0.4</v>
      </c>
      <c r="E99" s="50"/>
      <c r="F99" s="50"/>
      <c r="G99" s="50"/>
      <c r="H99" s="50"/>
      <c r="I99" s="50"/>
      <c r="J99" s="50"/>
      <c r="K99" s="50"/>
      <c r="L99" s="50"/>
      <c r="M99" s="50">
        <v>0.4</v>
      </c>
      <c r="N99" s="50"/>
      <c r="O99" s="50"/>
      <c r="P99" s="50"/>
    </row>
    <row r="100" spans="1:16" s="219" customFormat="1" ht="33" x14ac:dyDescent="0.3">
      <c r="A100" s="58" t="s">
        <v>355</v>
      </c>
      <c r="B100" s="49" t="s">
        <v>356</v>
      </c>
      <c r="C100" s="2" t="s">
        <v>426</v>
      </c>
      <c r="D100" s="215">
        <f t="shared" si="3"/>
        <v>0.4</v>
      </c>
      <c r="E100" s="50"/>
      <c r="F100" s="50"/>
      <c r="G100" s="50"/>
      <c r="H100" s="50"/>
      <c r="I100" s="50"/>
      <c r="J100" s="50"/>
      <c r="K100" s="50"/>
      <c r="L100" s="50"/>
      <c r="M100" s="50">
        <v>0.4</v>
      </c>
      <c r="N100" s="50"/>
      <c r="O100" s="50"/>
      <c r="P100" s="50"/>
    </row>
    <row r="101" spans="1:16" s="219" customFormat="1" ht="33" x14ac:dyDescent="0.3">
      <c r="A101" s="58" t="s">
        <v>355</v>
      </c>
      <c r="B101" s="49" t="s">
        <v>356</v>
      </c>
      <c r="C101" s="2" t="s">
        <v>427</v>
      </c>
      <c r="D101" s="215">
        <f t="shared" si="3"/>
        <v>0.5</v>
      </c>
      <c r="E101" s="50"/>
      <c r="F101" s="50"/>
      <c r="G101" s="50"/>
      <c r="H101" s="50"/>
      <c r="I101" s="50"/>
      <c r="J101" s="50"/>
      <c r="K101" s="50"/>
      <c r="L101" s="50"/>
      <c r="M101" s="50">
        <v>0.5</v>
      </c>
      <c r="N101" s="50"/>
      <c r="O101" s="50"/>
      <c r="P101" s="50"/>
    </row>
    <row r="102" spans="1:16" s="219" customFormat="1" ht="33" x14ac:dyDescent="0.3">
      <c r="A102" s="58" t="s">
        <v>355</v>
      </c>
      <c r="B102" s="49" t="s">
        <v>356</v>
      </c>
      <c r="C102" s="2" t="s">
        <v>428</v>
      </c>
      <c r="D102" s="215">
        <f t="shared" si="3"/>
        <v>0.4</v>
      </c>
      <c r="E102" s="50"/>
      <c r="F102" s="50"/>
      <c r="G102" s="50"/>
      <c r="H102" s="50"/>
      <c r="I102" s="50"/>
      <c r="J102" s="50"/>
      <c r="K102" s="50"/>
      <c r="L102" s="50"/>
      <c r="M102" s="50">
        <v>0.4</v>
      </c>
      <c r="N102" s="50"/>
      <c r="O102" s="50"/>
      <c r="P102" s="50"/>
    </row>
    <row r="103" spans="1:16" s="219" customFormat="1" ht="33" x14ac:dyDescent="0.3">
      <c r="A103" s="58" t="s">
        <v>355</v>
      </c>
      <c r="B103" s="49" t="s">
        <v>356</v>
      </c>
      <c r="C103" s="2" t="s">
        <v>600</v>
      </c>
      <c r="D103" s="215">
        <f t="shared" si="3"/>
        <v>0.4</v>
      </c>
      <c r="E103" s="50"/>
      <c r="F103" s="50"/>
      <c r="G103" s="50"/>
      <c r="H103" s="50"/>
      <c r="I103" s="50"/>
      <c r="J103" s="50"/>
      <c r="K103" s="50"/>
      <c r="L103" s="50"/>
      <c r="M103" s="50">
        <v>0.4</v>
      </c>
      <c r="N103" s="50"/>
      <c r="O103" s="50"/>
      <c r="P103" s="50"/>
    </row>
    <row r="104" spans="1:16" s="219" customFormat="1" ht="33" x14ac:dyDescent="0.3">
      <c r="A104" s="58" t="s">
        <v>355</v>
      </c>
      <c r="B104" s="49" t="s">
        <v>356</v>
      </c>
      <c r="C104" s="2" t="s">
        <v>429</v>
      </c>
      <c r="D104" s="215">
        <f t="shared" si="3"/>
        <v>0.6</v>
      </c>
      <c r="E104" s="50"/>
      <c r="F104" s="50"/>
      <c r="G104" s="50"/>
      <c r="H104" s="50"/>
      <c r="I104" s="50"/>
      <c r="J104" s="50"/>
      <c r="K104" s="50"/>
      <c r="L104" s="50"/>
      <c r="M104" s="50">
        <v>0.6</v>
      </c>
      <c r="N104" s="50"/>
      <c r="O104" s="50"/>
      <c r="P104" s="50"/>
    </row>
    <row r="105" spans="1:16" s="219" customFormat="1" ht="33" x14ac:dyDescent="0.3">
      <c r="A105" s="58" t="s">
        <v>355</v>
      </c>
      <c r="B105" s="49" t="s">
        <v>356</v>
      </c>
      <c r="C105" s="2" t="s">
        <v>430</v>
      </c>
      <c r="D105" s="215">
        <f t="shared" si="3"/>
        <v>0.5</v>
      </c>
      <c r="E105" s="50"/>
      <c r="F105" s="50"/>
      <c r="G105" s="50"/>
      <c r="H105" s="50"/>
      <c r="I105" s="50"/>
      <c r="J105" s="50"/>
      <c r="K105" s="50"/>
      <c r="L105" s="50"/>
      <c r="M105" s="50">
        <v>0.5</v>
      </c>
      <c r="N105" s="50"/>
      <c r="O105" s="50"/>
      <c r="P105" s="50"/>
    </row>
    <row r="106" spans="1:16" s="219" customFormat="1" ht="66" x14ac:dyDescent="0.3">
      <c r="A106" s="58" t="s">
        <v>355</v>
      </c>
      <c r="B106" s="49" t="s">
        <v>356</v>
      </c>
      <c r="C106" s="2" t="s">
        <v>431</v>
      </c>
      <c r="D106" s="215">
        <f t="shared" si="3"/>
        <v>0.3</v>
      </c>
      <c r="E106" s="50"/>
      <c r="F106" s="50"/>
      <c r="G106" s="50"/>
      <c r="H106" s="50"/>
      <c r="I106" s="50"/>
      <c r="J106" s="50"/>
      <c r="K106" s="50"/>
      <c r="L106" s="50"/>
      <c r="M106" s="50">
        <v>0.3</v>
      </c>
      <c r="N106" s="50"/>
      <c r="O106" s="50"/>
      <c r="P106" s="50"/>
    </row>
    <row r="107" spans="1:16" s="219" customFormat="1" ht="33" x14ac:dyDescent="0.3">
      <c r="A107" s="58" t="s">
        <v>355</v>
      </c>
      <c r="B107" s="49" t="s">
        <v>356</v>
      </c>
      <c r="C107" s="2" t="s">
        <v>432</v>
      </c>
      <c r="D107" s="215">
        <f t="shared" si="3"/>
        <v>0.4</v>
      </c>
      <c r="E107" s="50"/>
      <c r="F107" s="50"/>
      <c r="G107" s="50"/>
      <c r="H107" s="50"/>
      <c r="I107" s="50"/>
      <c r="J107" s="50"/>
      <c r="K107" s="50"/>
      <c r="L107" s="50"/>
      <c r="M107" s="50">
        <v>0.4</v>
      </c>
      <c r="N107" s="50"/>
      <c r="O107" s="50"/>
      <c r="P107" s="50"/>
    </row>
    <row r="108" spans="1:16" s="219" customFormat="1" ht="33" x14ac:dyDescent="0.3">
      <c r="A108" s="58" t="s">
        <v>355</v>
      </c>
      <c r="B108" s="49" t="s">
        <v>356</v>
      </c>
      <c r="C108" s="2" t="s">
        <v>433</v>
      </c>
      <c r="D108" s="215">
        <f t="shared" si="3"/>
        <v>0.3</v>
      </c>
      <c r="E108" s="50"/>
      <c r="F108" s="50"/>
      <c r="G108" s="50"/>
      <c r="H108" s="50"/>
      <c r="I108" s="50"/>
      <c r="J108" s="50"/>
      <c r="K108" s="50"/>
      <c r="L108" s="50"/>
      <c r="M108" s="50">
        <v>0.3</v>
      </c>
      <c r="N108" s="50"/>
      <c r="O108" s="50"/>
      <c r="P108" s="50"/>
    </row>
    <row r="109" spans="1:16" s="219" customFormat="1" ht="33" x14ac:dyDescent="0.3">
      <c r="A109" s="58" t="s">
        <v>355</v>
      </c>
      <c r="B109" s="49" t="s">
        <v>356</v>
      </c>
      <c r="C109" s="2" t="s">
        <v>434</v>
      </c>
      <c r="D109" s="215">
        <f t="shared" si="3"/>
        <v>0.3</v>
      </c>
      <c r="E109" s="50"/>
      <c r="F109" s="50"/>
      <c r="G109" s="50"/>
      <c r="H109" s="50"/>
      <c r="I109" s="50"/>
      <c r="J109" s="50"/>
      <c r="K109" s="50"/>
      <c r="L109" s="50"/>
      <c r="M109" s="50">
        <v>0.3</v>
      </c>
      <c r="N109" s="50"/>
      <c r="O109" s="50"/>
      <c r="P109" s="50"/>
    </row>
    <row r="110" spans="1:16" s="219" customFormat="1" ht="33" x14ac:dyDescent="0.3">
      <c r="A110" s="58" t="s">
        <v>355</v>
      </c>
      <c r="B110" s="49" t="s">
        <v>356</v>
      </c>
      <c r="C110" s="2" t="s">
        <v>435</v>
      </c>
      <c r="D110" s="215">
        <f t="shared" si="3"/>
        <v>0.6</v>
      </c>
      <c r="E110" s="50"/>
      <c r="F110" s="50"/>
      <c r="G110" s="50"/>
      <c r="H110" s="50"/>
      <c r="I110" s="50"/>
      <c r="J110" s="50"/>
      <c r="K110" s="50"/>
      <c r="L110" s="50"/>
      <c r="M110" s="50">
        <v>0.6</v>
      </c>
      <c r="N110" s="50"/>
      <c r="O110" s="50"/>
      <c r="P110" s="50"/>
    </row>
    <row r="111" spans="1:16" s="219" customFormat="1" ht="49.5" x14ac:dyDescent="0.3">
      <c r="A111" s="58" t="s">
        <v>355</v>
      </c>
      <c r="B111" s="49" t="s">
        <v>356</v>
      </c>
      <c r="C111" s="2" t="s">
        <v>436</v>
      </c>
      <c r="D111" s="215">
        <f t="shared" si="3"/>
        <v>0.3</v>
      </c>
      <c r="E111" s="50"/>
      <c r="F111" s="50"/>
      <c r="G111" s="50"/>
      <c r="H111" s="50"/>
      <c r="I111" s="50"/>
      <c r="J111" s="50"/>
      <c r="K111" s="50"/>
      <c r="L111" s="50"/>
      <c r="M111" s="50">
        <v>0.3</v>
      </c>
      <c r="N111" s="50"/>
      <c r="O111" s="50"/>
      <c r="P111" s="50"/>
    </row>
    <row r="112" spans="1:16" s="219" customFormat="1" ht="33" x14ac:dyDescent="0.3">
      <c r="A112" s="58" t="s">
        <v>355</v>
      </c>
      <c r="B112" s="49" t="s">
        <v>356</v>
      </c>
      <c r="C112" s="2" t="s">
        <v>437</v>
      </c>
      <c r="D112" s="215">
        <f t="shared" si="3"/>
        <v>0.1</v>
      </c>
      <c r="E112" s="50"/>
      <c r="F112" s="50"/>
      <c r="G112" s="50"/>
      <c r="H112" s="50"/>
      <c r="I112" s="50"/>
      <c r="J112" s="50"/>
      <c r="K112" s="50"/>
      <c r="L112" s="50"/>
      <c r="M112" s="50">
        <v>0.1</v>
      </c>
      <c r="N112" s="50"/>
      <c r="O112" s="50"/>
      <c r="P112" s="50"/>
    </row>
    <row r="113" spans="1:16" s="219" customFormat="1" ht="33" x14ac:dyDescent="0.3">
      <c r="A113" s="58" t="s">
        <v>355</v>
      </c>
      <c r="B113" s="49" t="s">
        <v>356</v>
      </c>
      <c r="C113" s="2" t="s">
        <v>438</v>
      </c>
      <c r="D113" s="292">
        <f t="shared" si="3"/>
        <v>0.15</v>
      </c>
      <c r="E113" s="50"/>
      <c r="F113" s="50"/>
      <c r="G113" s="50"/>
      <c r="H113" s="50"/>
      <c r="I113" s="50"/>
      <c r="J113" s="50"/>
      <c r="K113" s="50"/>
      <c r="L113" s="50"/>
      <c r="M113" s="66">
        <v>0.15</v>
      </c>
      <c r="N113" s="50"/>
      <c r="O113" s="50"/>
      <c r="P113" s="50"/>
    </row>
    <row r="114" spans="1:16" s="219" customFormat="1" ht="33" x14ac:dyDescent="0.3">
      <c r="A114" s="58" t="s">
        <v>355</v>
      </c>
      <c r="B114" s="49" t="s">
        <v>356</v>
      </c>
      <c r="C114" s="2" t="s">
        <v>439</v>
      </c>
      <c r="D114" s="215">
        <f t="shared" si="3"/>
        <v>0.1</v>
      </c>
      <c r="E114" s="50"/>
      <c r="F114" s="50"/>
      <c r="G114" s="50"/>
      <c r="H114" s="50"/>
      <c r="I114" s="50"/>
      <c r="J114" s="50"/>
      <c r="K114" s="50"/>
      <c r="L114" s="50"/>
      <c r="M114" s="50">
        <v>0.1</v>
      </c>
      <c r="N114" s="50"/>
      <c r="O114" s="50"/>
      <c r="P114" s="50"/>
    </row>
    <row r="115" spans="1:16" s="219" customFormat="1" ht="33" x14ac:dyDescent="0.3">
      <c r="A115" s="58" t="s">
        <v>355</v>
      </c>
      <c r="B115" s="49" t="s">
        <v>356</v>
      </c>
      <c r="C115" s="2" t="s">
        <v>440</v>
      </c>
      <c r="D115" s="215">
        <f t="shared" si="3"/>
        <v>0.1</v>
      </c>
      <c r="E115" s="50"/>
      <c r="F115" s="50"/>
      <c r="G115" s="50"/>
      <c r="H115" s="50"/>
      <c r="I115" s="50"/>
      <c r="J115" s="50"/>
      <c r="K115" s="50"/>
      <c r="L115" s="50"/>
      <c r="M115" s="50">
        <v>0.1</v>
      </c>
      <c r="N115" s="50"/>
      <c r="O115" s="50"/>
      <c r="P115" s="50"/>
    </row>
    <row r="116" spans="1:16" s="219" customFormat="1" ht="33" x14ac:dyDescent="0.3">
      <c r="A116" s="58" t="s">
        <v>355</v>
      </c>
      <c r="B116" s="49" t="s">
        <v>356</v>
      </c>
      <c r="C116" s="2" t="s">
        <v>441</v>
      </c>
      <c r="D116" s="215">
        <f t="shared" si="3"/>
        <v>0.1</v>
      </c>
      <c r="E116" s="50"/>
      <c r="F116" s="50"/>
      <c r="G116" s="50"/>
      <c r="H116" s="50"/>
      <c r="I116" s="50"/>
      <c r="J116" s="50"/>
      <c r="K116" s="50"/>
      <c r="L116" s="50"/>
      <c r="M116" s="50">
        <v>0.1</v>
      </c>
      <c r="N116" s="50"/>
      <c r="O116" s="50"/>
      <c r="P116" s="50"/>
    </row>
    <row r="117" spans="1:16" s="219" customFormat="1" ht="33" x14ac:dyDescent="0.3">
      <c r="A117" s="58" t="s">
        <v>355</v>
      </c>
      <c r="B117" s="49" t="s">
        <v>356</v>
      </c>
      <c r="C117" s="2" t="s">
        <v>442</v>
      </c>
      <c r="D117" s="215">
        <f t="shared" si="3"/>
        <v>0.1</v>
      </c>
      <c r="E117" s="50"/>
      <c r="F117" s="50"/>
      <c r="G117" s="50"/>
      <c r="H117" s="50"/>
      <c r="I117" s="50"/>
      <c r="J117" s="50"/>
      <c r="K117" s="50"/>
      <c r="L117" s="50"/>
      <c r="M117" s="50">
        <v>0.1</v>
      </c>
      <c r="N117" s="50"/>
      <c r="O117" s="50"/>
      <c r="P117" s="50"/>
    </row>
    <row r="118" spans="1:16" s="219" customFormat="1" ht="33" x14ac:dyDescent="0.3">
      <c r="A118" s="58" t="s">
        <v>355</v>
      </c>
      <c r="B118" s="49" t="s">
        <v>356</v>
      </c>
      <c r="C118" s="2" t="s">
        <v>820</v>
      </c>
      <c r="D118" s="215">
        <f t="shared" si="3"/>
        <v>0.1</v>
      </c>
      <c r="E118" s="50"/>
      <c r="F118" s="50"/>
      <c r="G118" s="50">
        <v>0.1</v>
      </c>
      <c r="H118" s="50"/>
      <c r="I118" s="50"/>
      <c r="J118" s="50"/>
      <c r="K118" s="50"/>
      <c r="L118" s="50"/>
      <c r="M118" s="50"/>
      <c r="N118" s="50"/>
      <c r="O118" s="50"/>
      <c r="P118" s="50"/>
    </row>
    <row r="119" spans="1:16" s="219" customFormat="1" ht="33" x14ac:dyDescent="0.3">
      <c r="A119" s="58" t="s">
        <v>355</v>
      </c>
      <c r="B119" s="49" t="s">
        <v>356</v>
      </c>
      <c r="C119" s="2" t="s">
        <v>443</v>
      </c>
      <c r="D119" s="215">
        <f t="shared" si="3"/>
        <v>0.2</v>
      </c>
      <c r="E119" s="50"/>
      <c r="F119" s="50"/>
      <c r="G119" s="50"/>
      <c r="H119" s="50"/>
      <c r="I119" s="50"/>
      <c r="J119" s="50"/>
      <c r="K119" s="50"/>
      <c r="L119" s="50"/>
      <c r="M119" s="50">
        <v>0.2</v>
      </c>
      <c r="N119" s="50"/>
      <c r="O119" s="50"/>
      <c r="P119" s="50"/>
    </row>
    <row r="120" spans="1:16" s="219" customFormat="1" ht="33" x14ac:dyDescent="0.3">
      <c r="A120" s="58" t="s">
        <v>355</v>
      </c>
      <c r="B120" s="49" t="s">
        <v>356</v>
      </c>
      <c r="C120" s="2" t="s">
        <v>444</v>
      </c>
      <c r="D120" s="215">
        <f t="shared" si="3"/>
        <v>0.2</v>
      </c>
      <c r="E120" s="50"/>
      <c r="F120" s="50"/>
      <c r="G120" s="50"/>
      <c r="H120" s="50"/>
      <c r="I120" s="50"/>
      <c r="J120" s="50"/>
      <c r="K120" s="50"/>
      <c r="L120" s="50"/>
      <c r="M120" s="50">
        <v>0.2</v>
      </c>
      <c r="N120" s="50"/>
      <c r="O120" s="50"/>
      <c r="P120" s="50"/>
    </row>
    <row r="121" spans="1:16" x14ac:dyDescent="0.3">
      <c r="A121" s="272" t="s">
        <v>445</v>
      </c>
      <c r="B121" s="273"/>
      <c r="C121" s="287"/>
      <c r="D121" s="185">
        <f>SUM(D21:D120)</f>
        <v>85.620000000000019</v>
      </c>
      <c r="E121" s="185">
        <f t="shared" ref="E121:P121" si="4">SUM(E21:E120)</f>
        <v>0</v>
      </c>
      <c r="F121" s="185">
        <f t="shared" si="4"/>
        <v>0</v>
      </c>
      <c r="G121" s="185">
        <f t="shared" si="4"/>
        <v>1</v>
      </c>
      <c r="H121" s="185">
        <f t="shared" si="4"/>
        <v>0</v>
      </c>
      <c r="I121" s="185">
        <f t="shared" si="4"/>
        <v>0</v>
      </c>
      <c r="J121" s="185">
        <f t="shared" si="4"/>
        <v>0</v>
      </c>
      <c r="K121" s="185">
        <f t="shared" si="4"/>
        <v>0</v>
      </c>
      <c r="L121" s="185">
        <f t="shared" si="4"/>
        <v>0</v>
      </c>
      <c r="M121" s="185">
        <f t="shared" si="4"/>
        <v>22.22</v>
      </c>
      <c r="N121" s="185">
        <f t="shared" si="4"/>
        <v>0</v>
      </c>
      <c r="O121" s="185">
        <f t="shared" si="4"/>
        <v>0</v>
      </c>
      <c r="P121" s="185">
        <f t="shared" si="4"/>
        <v>62.400000000000006</v>
      </c>
    </row>
    <row r="122" spans="1:16" x14ac:dyDescent="0.3">
      <c r="A122" s="274"/>
      <c r="B122" s="275"/>
      <c r="C122" s="288"/>
      <c r="D122" s="182"/>
      <c r="E122" s="268">
        <f>SUM(E121:G121)</f>
        <v>1</v>
      </c>
      <c r="F122" s="268"/>
      <c r="G122" s="268"/>
      <c r="H122" s="268">
        <f>SUM(H121:J121)</f>
        <v>0</v>
      </c>
      <c r="I122" s="268"/>
      <c r="J122" s="268"/>
      <c r="K122" s="268">
        <f>SUM(K121:M121)</f>
        <v>22.22</v>
      </c>
      <c r="L122" s="268"/>
      <c r="M122" s="268"/>
      <c r="N122" s="268">
        <f>SUM(N121:P121)</f>
        <v>62.400000000000006</v>
      </c>
      <c r="O122" s="268"/>
      <c r="P122" s="268"/>
    </row>
    <row r="123" spans="1:16" x14ac:dyDescent="0.3">
      <c r="A123" s="60"/>
      <c r="B123" s="186"/>
      <c r="C123" s="186"/>
      <c r="D123" s="68"/>
      <c r="E123" s="186"/>
      <c r="F123" s="186"/>
      <c r="G123" s="186"/>
      <c r="H123" s="68">
        <f>+E122+H122</f>
        <v>1</v>
      </c>
      <c r="I123" s="186"/>
      <c r="J123" s="186"/>
      <c r="K123" s="68">
        <f>+H123+K122</f>
        <v>23.22</v>
      </c>
      <c r="L123" s="186"/>
      <c r="M123" s="186"/>
      <c r="N123" s="74">
        <f>+K123+N122</f>
        <v>85.62</v>
      </c>
      <c r="O123" s="187"/>
      <c r="P123" s="187"/>
    </row>
    <row r="124" spans="1:16" s="219" customFormat="1" ht="33" x14ac:dyDescent="0.3">
      <c r="A124" s="202" t="s">
        <v>336</v>
      </c>
      <c r="B124" s="202" t="s">
        <v>337</v>
      </c>
      <c r="C124" s="202" t="s">
        <v>338</v>
      </c>
      <c r="D124" s="203" t="s">
        <v>339</v>
      </c>
      <c r="E124" s="63">
        <v>1</v>
      </c>
      <c r="F124" s="63">
        <v>2</v>
      </c>
      <c r="G124" s="63">
        <v>3</v>
      </c>
      <c r="H124" s="63">
        <v>4</v>
      </c>
      <c r="I124" s="63">
        <v>5</v>
      </c>
      <c r="J124" s="63">
        <v>6</v>
      </c>
      <c r="K124" s="63">
        <v>7</v>
      </c>
      <c r="L124" s="63">
        <v>8</v>
      </c>
      <c r="M124" s="296">
        <v>9</v>
      </c>
      <c r="N124" s="63">
        <v>10</v>
      </c>
      <c r="O124" s="63">
        <v>11</v>
      </c>
      <c r="P124" s="63">
        <v>12</v>
      </c>
    </row>
    <row r="125" spans="1:16" s="219" customFormat="1" ht="49.5" x14ac:dyDescent="0.3">
      <c r="A125" s="58" t="s">
        <v>340</v>
      </c>
      <c r="B125" s="49" t="s">
        <v>341</v>
      </c>
      <c r="C125" s="297" t="s">
        <v>821</v>
      </c>
      <c r="D125" s="292">
        <f>SUM(E125:P125)</f>
        <v>1.8</v>
      </c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>
        <v>1.8</v>
      </c>
    </row>
    <row r="126" spans="1:16" s="219" customFormat="1" ht="49.5" x14ac:dyDescent="0.3">
      <c r="A126" s="58" t="s">
        <v>340</v>
      </c>
      <c r="B126" s="49" t="s">
        <v>341</v>
      </c>
      <c r="C126" s="297" t="s">
        <v>342</v>
      </c>
      <c r="D126" s="292">
        <f t="shared" ref="D126:D131" si="5">SUM(E126:P126)</f>
        <v>0.5</v>
      </c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>
        <v>0.5</v>
      </c>
    </row>
    <row r="127" spans="1:16" s="219" customFormat="1" ht="49.5" x14ac:dyDescent="0.3">
      <c r="A127" s="58" t="s">
        <v>474</v>
      </c>
      <c r="B127" s="49" t="s">
        <v>341</v>
      </c>
      <c r="C127" s="298" t="s">
        <v>478</v>
      </c>
      <c r="D127" s="292">
        <f>SUM(E127:P127)</f>
        <v>1.7999999999999998</v>
      </c>
      <c r="E127" s="4"/>
      <c r="F127" s="4">
        <v>0.1</v>
      </c>
      <c r="G127" s="4">
        <v>0.1</v>
      </c>
      <c r="H127" s="4">
        <v>0.1</v>
      </c>
      <c r="I127" s="4">
        <v>0.1</v>
      </c>
      <c r="J127" s="4">
        <v>0.2</v>
      </c>
      <c r="K127" s="4">
        <v>0.2</v>
      </c>
      <c r="L127" s="4">
        <v>0.2</v>
      </c>
      <c r="M127" s="4">
        <v>0.2</v>
      </c>
      <c r="N127" s="4">
        <v>0.2</v>
      </c>
      <c r="O127" s="4">
        <v>0.2</v>
      </c>
      <c r="P127" s="4">
        <v>0.2</v>
      </c>
    </row>
    <row r="128" spans="1:16" s="219" customFormat="1" ht="49.5" x14ac:dyDescent="0.3">
      <c r="A128" s="58" t="s">
        <v>474</v>
      </c>
      <c r="B128" s="49" t="s">
        <v>341</v>
      </c>
      <c r="C128" s="298" t="s">
        <v>479</v>
      </c>
      <c r="D128" s="292">
        <f>SUM(E128:P128)</f>
        <v>1.5</v>
      </c>
      <c r="E128" s="4"/>
      <c r="F128" s="4"/>
      <c r="G128" s="4"/>
      <c r="H128" s="4"/>
      <c r="I128" s="4"/>
      <c r="J128" s="4"/>
      <c r="K128" s="4"/>
      <c r="L128" s="4">
        <v>0.1</v>
      </c>
      <c r="M128" s="4">
        <v>0.2</v>
      </c>
      <c r="N128" s="4">
        <v>0.6</v>
      </c>
      <c r="O128" s="4">
        <v>0.3</v>
      </c>
      <c r="P128" s="4">
        <v>0.3</v>
      </c>
    </row>
    <row r="129" spans="1:16" s="219" customFormat="1" ht="49.5" x14ac:dyDescent="0.3">
      <c r="A129" s="58" t="s">
        <v>474</v>
      </c>
      <c r="B129" s="49" t="s">
        <v>341</v>
      </c>
      <c r="C129" s="298" t="s">
        <v>480</v>
      </c>
      <c r="D129" s="292">
        <f t="shared" si="5"/>
        <v>0.67</v>
      </c>
      <c r="E129" s="4"/>
      <c r="F129" s="4">
        <v>0.1</v>
      </c>
      <c r="G129" s="4">
        <v>0.1</v>
      </c>
      <c r="H129" s="4">
        <v>0.2</v>
      </c>
      <c r="I129" s="4">
        <v>0.27</v>
      </c>
      <c r="J129" s="4"/>
      <c r="K129" s="4"/>
      <c r="L129" s="4"/>
      <c r="M129" s="4"/>
      <c r="N129" s="4"/>
      <c r="O129" s="4"/>
      <c r="P129" s="4"/>
    </row>
    <row r="130" spans="1:16" s="219" customFormat="1" ht="49.5" x14ac:dyDescent="0.3">
      <c r="A130" s="58" t="s">
        <v>481</v>
      </c>
      <c r="B130" s="49" t="s">
        <v>341</v>
      </c>
      <c r="C130" s="298" t="s">
        <v>482</v>
      </c>
      <c r="D130" s="292">
        <f t="shared" si="5"/>
        <v>2.09</v>
      </c>
      <c r="E130" s="4"/>
      <c r="F130" s="4"/>
      <c r="G130" s="4">
        <v>0.3</v>
      </c>
      <c r="H130" s="4"/>
      <c r="I130" s="4"/>
      <c r="J130" s="4">
        <v>0.4</v>
      </c>
      <c r="K130" s="4"/>
      <c r="L130" s="66"/>
      <c r="M130" s="66">
        <v>1.0900000000000001</v>
      </c>
      <c r="N130" s="66"/>
      <c r="O130" s="66">
        <v>0.3</v>
      </c>
      <c r="P130" s="66"/>
    </row>
    <row r="131" spans="1:16" s="219" customFormat="1" ht="49.5" x14ac:dyDescent="0.3">
      <c r="A131" s="58" t="s">
        <v>481</v>
      </c>
      <c r="B131" s="49" t="s">
        <v>341</v>
      </c>
      <c r="C131" s="299" t="s">
        <v>483</v>
      </c>
      <c r="D131" s="292">
        <f t="shared" si="5"/>
        <v>0.44999999999999996</v>
      </c>
      <c r="E131" s="66"/>
      <c r="F131" s="66">
        <v>0.05</v>
      </c>
      <c r="G131" s="66">
        <v>0.05</v>
      </c>
      <c r="H131" s="66">
        <v>0.05</v>
      </c>
      <c r="I131" s="66">
        <v>0.05</v>
      </c>
      <c r="J131" s="66">
        <v>0.05</v>
      </c>
      <c r="K131" s="66">
        <v>0.1</v>
      </c>
      <c r="L131" s="66">
        <v>0.1</v>
      </c>
      <c r="M131" s="66">
        <v>0</v>
      </c>
      <c r="N131" s="66">
        <v>0</v>
      </c>
      <c r="O131" s="66">
        <v>0</v>
      </c>
      <c r="P131" s="66">
        <v>0</v>
      </c>
    </row>
    <row r="132" spans="1:16" x14ac:dyDescent="0.3">
      <c r="A132" s="273" t="s">
        <v>343</v>
      </c>
      <c r="B132" s="273"/>
      <c r="C132" s="273"/>
      <c r="D132" s="185">
        <f>SUM(D125:D131)</f>
        <v>8.8099999999999987</v>
      </c>
      <c r="E132" s="185">
        <f t="shared" ref="E132:P132" si="6">SUM(E125:E131)</f>
        <v>0</v>
      </c>
      <c r="F132" s="185">
        <f t="shared" si="6"/>
        <v>0.25</v>
      </c>
      <c r="G132" s="185">
        <f t="shared" si="6"/>
        <v>0.55000000000000004</v>
      </c>
      <c r="H132" s="185">
        <f t="shared" si="6"/>
        <v>0.35000000000000003</v>
      </c>
      <c r="I132" s="185">
        <f t="shared" si="6"/>
        <v>0.42</v>
      </c>
      <c r="J132" s="185">
        <f t="shared" si="6"/>
        <v>0.65000000000000013</v>
      </c>
      <c r="K132" s="185">
        <f t="shared" si="6"/>
        <v>0.30000000000000004</v>
      </c>
      <c r="L132" s="185">
        <f t="shared" si="6"/>
        <v>0.4</v>
      </c>
      <c r="M132" s="185">
        <f t="shared" si="6"/>
        <v>1.4900000000000002</v>
      </c>
      <c r="N132" s="185">
        <f t="shared" si="6"/>
        <v>0.8</v>
      </c>
      <c r="O132" s="185">
        <f t="shared" si="6"/>
        <v>0.8</v>
      </c>
      <c r="P132" s="185">
        <f t="shared" si="6"/>
        <v>2.8</v>
      </c>
    </row>
    <row r="133" spans="1:16" x14ac:dyDescent="0.3">
      <c r="A133" s="275"/>
      <c r="B133" s="275"/>
      <c r="C133" s="275"/>
      <c r="D133" s="34"/>
      <c r="E133" s="284">
        <f>SUM(E132:G132)</f>
        <v>0.8</v>
      </c>
      <c r="F133" s="284"/>
      <c r="G133" s="284"/>
      <c r="H133" s="284">
        <f>SUM(H132:J132)</f>
        <v>1.4200000000000002</v>
      </c>
      <c r="I133" s="284"/>
      <c r="J133" s="284"/>
      <c r="K133" s="284">
        <f>SUM(K132:M132)</f>
        <v>2.1900000000000004</v>
      </c>
      <c r="L133" s="284"/>
      <c r="M133" s="290"/>
      <c r="N133" s="284">
        <f>SUM(N132:P132)</f>
        <v>4.4000000000000004</v>
      </c>
      <c r="O133" s="284"/>
      <c r="P133" s="284"/>
    </row>
    <row r="134" spans="1:16" x14ac:dyDescent="0.3">
      <c r="A134" s="35"/>
      <c r="B134" s="36"/>
      <c r="C134" s="36"/>
      <c r="D134" s="35"/>
      <c r="E134" s="188"/>
      <c r="F134" s="188"/>
      <c r="G134" s="188"/>
      <c r="H134" s="37">
        <f>+E133+H133</f>
        <v>2.2200000000000002</v>
      </c>
      <c r="I134" s="188"/>
      <c r="J134" s="188"/>
      <c r="K134" s="37">
        <f>+H134+K133</f>
        <v>4.41</v>
      </c>
      <c r="L134" s="188"/>
      <c r="M134" s="188"/>
      <c r="N134" s="37">
        <f>+K134+N133</f>
        <v>8.81</v>
      </c>
      <c r="O134" s="188"/>
      <c r="P134" s="37"/>
    </row>
    <row r="135" spans="1:16" s="219" customFormat="1" ht="24" customHeight="1" x14ac:dyDescent="0.3">
      <c r="A135" s="202" t="s">
        <v>336</v>
      </c>
      <c r="B135" s="202" t="s">
        <v>337</v>
      </c>
      <c r="C135" s="202" t="s">
        <v>446</v>
      </c>
      <c r="D135" s="203" t="s">
        <v>339</v>
      </c>
      <c r="E135" s="63">
        <v>1</v>
      </c>
      <c r="F135" s="63">
        <v>2</v>
      </c>
      <c r="G135" s="63">
        <v>3</v>
      </c>
      <c r="H135" s="63">
        <v>4</v>
      </c>
      <c r="I135" s="63">
        <v>5</v>
      </c>
      <c r="J135" s="63">
        <v>6</v>
      </c>
      <c r="K135" s="63">
        <v>7</v>
      </c>
      <c r="L135" s="63">
        <v>8</v>
      </c>
      <c r="M135" s="63">
        <v>9</v>
      </c>
      <c r="N135" s="63">
        <v>10</v>
      </c>
      <c r="O135" s="63">
        <v>11</v>
      </c>
      <c r="P135" s="63">
        <v>12</v>
      </c>
    </row>
    <row r="136" spans="1:16" s="219" customFormat="1" ht="33" x14ac:dyDescent="0.3">
      <c r="A136" s="58" t="s">
        <v>447</v>
      </c>
      <c r="B136" s="49" t="s">
        <v>601</v>
      </c>
      <c r="C136" s="2" t="s">
        <v>448</v>
      </c>
      <c r="D136" s="292">
        <f>SUM(E136:P136)</f>
        <v>1</v>
      </c>
      <c r="E136" s="66"/>
      <c r="F136" s="66"/>
      <c r="G136" s="66"/>
      <c r="H136" s="66"/>
      <c r="I136" s="66"/>
      <c r="J136" s="66"/>
      <c r="K136" s="66"/>
      <c r="L136" s="66"/>
      <c r="M136" s="66"/>
      <c r="N136" s="66"/>
      <c r="O136" s="66"/>
      <c r="P136" s="66">
        <v>1</v>
      </c>
    </row>
    <row r="137" spans="1:16" s="219" customFormat="1" ht="33" x14ac:dyDescent="0.3">
      <c r="A137" s="58" t="s">
        <v>447</v>
      </c>
      <c r="B137" s="49" t="s">
        <v>601</v>
      </c>
      <c r="C137" s="2" t="s">
        <v>449</v>
      </c>
      <c r="D137" s="292">
        <f t="shared" ref="D137:D147" si="7">SUM(E137:P137)</f>
        <v>2</v>
      </c>
      <c r="E137" s="66"/>
      <c r="F137" s="66"/>
      <c r="G137" s="66"/>
      <c r="H137" s="66"/>
      <c r="I137" s="66"/>
      <c r="J137" s="66"/>
      <c r="K137" s="66"/>
      <c r="L137" s="66"/>
      <c r="M137" s="66"/>
      <c r="N137" s="66"/>
      <c r="O137" s="66"/>
      <c r="P137" s="66">
        <v>2</v>
      </c>
    </row>
    <row r="138" spans="1:16" s="219" customFormat="1" ht="33" x14ac:dyDescent="0.3">
      <c r="A138" s="58" t="s">
        <v>447</v>
      </c>
      <c r="B138" s="49" t="s">
        <v>601</v>
      </c>
      <c r="C138" s="2" t="s">
        <v>450</v>
      </c>
      <c r="D138" s="292">
        <f t="shared" si="7"/>
        <v>5</v>
      </c>
      <c r="E138" s="66"/>
      <c r="F138" s="66"/>
      <c r="G138" s="66"/>
      <c r="H138" s="66"/>
      <c r="I138" s="66"/>
      <c r="J138" s="66"/>
      <c r="K138" s="66"/>
      <c r="L138" s="66"/>
      <c r="M138" s="66"/>
      <c r="N138" s="66"/>
      <c r="O138" s="66"/>
      <c r="P138" s="66">
        <v>5</v>
      </c>
    </row>
    <row r="139" spans="1:16" s="219" customFormat="1" ht="49.5" x14ac:dyDescent="0.3">
      <c r="A139" s="58" t="s">
        <v>447</v>
      </c>
      <c r="B139" s="49" t="s">
        <v>601</v>
      </c>
      <c r="C139" s="2" t="s">
        <v>451</v>
      </c>
      <c r="D139" s="292">
        <f t="shared" si="7"/>
        <v>0.3</v>
      </c>
      <c r="E139" s="66"/>
      <c r="F139" s="66"/>
      <c r="G139" s="66"/>
      <c r="H139" s="66"/>
      <c r="I139" s="66"/>
      <c r="J139" s="66"/>
      <c r="K139" s="66"/>
      <c r="L139" s="66"/>
      <c r="M139" s="66"/>
      <c r="N139" s="66"/>
      <c r="O139" s="66"/>
      <c r="P139" s="66">
        <v>0.3</v>
      </c>
    </row>
    <row r="140" spans="1:16" s="219" customFormat="1" ht="33" x14ac:dyDescent="0.3">
      <c r="A140" s="58" t="s">
        <v>447</v>
      </c>
      <c r="B140" s="49" t="s">
        <v>601</v>
      </c>
      <c r="C140" s="2" t="s">
        <v>452</v>
      </c>
      <c r="D140" s="292">
        <f t="shared" si="7"/>
        <v>4</v>
      </c>
      <c r="E140" s="66"/>
      <c r="F140" s="66"/>
      <c r="G140" s="66"/>
      <c r="H140" s="66"/>
      <c r="I140" s="66"/>
      <c r="J140" s="66"/>
      <c r="K140" s="66"/>
      <c r="L140" s="66"/>
      <c r="M140" s="66"/>
      <c r="N140" s="66"/>
      <c r="O140" s="66"/>
      <c r="P140" s="66">
        <v>4</v>
      </c>
    </row>
    <row r="141" spans="1:16" s="219" customFormat="1" ht="49.5" x14ac:dyDescent="0.3">
      <c r="A141" s="58" t="s">
        <v>447</v>
      </c>
      <c r="B141" s="49" t="s">
        <v>601</v>
      </c>
      <c r="C141" s="2" t="s">
        <v>602</v>
      </c>
      <c r="D141" s="292">
        <f t="shared" si="7"/>
        <v>0.5</v>
      </c>
      <c r="E141" s="66"/>
      <c r="F141" s="66"/>
      <c r="G141" s="66"/>
      <c r="H141" s="66"/>
      <c r="I141" s="66"/>
      <c r="J141" s="66"/>
      <c r="K141" s="66"/>
      <c r="L141" s="66"/>
      <c r="M141" s="66"/>
      <c r="N141" s="66"/>
      <c r="O141" s="66"/>
      <c r="P141" s="66">
        <v>0.5</v>
      </c>
    </row>
    <row r="142" spans="1:16" s="219" customFormat="1" ht="33" x14ac:dyDescent="0.3">
      <c r="A142" s="58" t="s">
        <v>447</v>
      </c>
      <c r="B142" s="49" t="s">
        <v>601</v>
      </c>
      <c r="C142" s="2" t="s">
        <v>453</v>
      </c>
      <c r="D142" s="292">
        <f t="shared" si="7"/>
        <v>1</v>
      </c>
      <c r="E142" s="66"/>
      <c r="F142" s="66"/>
      <c r="G142" s="66"/>
      <c r="H142" s="66"/>
      <c r="I142" s="66"/>
      <c r="J142" s="66"/>
      <c r="K142" s="66"/>
      <c r="L142" s="66"/>
      <c r="M142" s="66"/>
      <c r="N142" s="66"/>
      <c r="O142" s="66"/>
      <c r="P142" s="66">
        <v>1</v>
      </c>
    </row>
    <row r="143" spans="1:16" s="219" customFormat="1" ht="33" x14ac:dyDescent="0.3">
      <c r="A143" s="58" t="s">
        <v>447</v>
      </c>
      <c r="B143" s="49" t="s">
        <v>601</v>
      </c>
      <c r="C143" s="2" t="s">
        <v>454</v>
      </c>
      <c r="D143" s="292">
        <f t="shared" si="7"/>
        <v>0.17</v>
      </c>
      <c r="E143" s="66"/>
      <c r="F143" s="66"/>
      <c r="G143" s="66"/>
      <c r="H143" s="66"/>
      <c r="I143" s="66"/>
      <c r="J143" s="66"/>
      <c r="K143" s="66"/>
      <c r="L143" s="66"/>
      <c r="M143" s="66"/>
      <c r="N143" s="66"/>
      <c r="O143" s="66"/>
      <c r="P143" s="66">
        <v>0.17</v>
      </c>
    </row>
    <row r="144" spans="1:16" s="219" customFormat="1" ht="33" x14ac:dyDescent="0.3">
      <c r="A144" s="58" t="s">
        <v>447</v>
      </c>
      <c r="B144" s="49" t="s">
        <v>601</v>
      </c>
      <c r="C144" s="2" t="s">
        <v>455</v>
      </c>
      <c r="D144" s="292">
        <f t="shared" si="7"/>
        <v>0.2</v>
      </c>
      <c r="E144" s="66"/>
      <c r="F144" s="66"/>
      <c r="G144" s="66"/>
      <c r="H144" s="66"/>
      <c r="I144" s="66"/>
      <c r="J144" s="66"/>
      <c r="K144" s="66"/>
      <c r="L144" s="66"/>
      <c r="M144" s="66"/>
      <c r="N144" s="66"/>
      <c r="O144" s="66"/>
      <c r="P144" s="66">
        <v>0.2</v>
      </c>
    </row>
    <row r="145" spans="1:16" s="219" customFormat="1" ht="33" x14ac:dyDescent="0.3">
      <c r="A145" s="58" t="s">
        <v>447</v>
      </c>
      <c r="B145" s="49" t="s">
        <v>601</v>
      </c>
      <c r="C145" s="2" t="s">
        <v>456</v>
      </c>
      <c r="D145" s="292">
        <f t="shared" si="7"/>
        <v>1</v>
      </c>
      <c r="E145" s="66"/>
      <c r="F145" s="66"/>
      <c r="G145" s="66"/>
      <c r="H145" s="66"/>
      <c r="I145" s="66"/>
      <c r="J145" s="66"/>
      <c r="K145" s="66"/>
      <c r="L145" s="66"/>
      <c r="M145" s="66"/>
      <c r="N145" s="66"/>
      <c r="O145" s="66"/>
      <c r="P145" s="66">
        <v>1</v>
      </c>
    </row>
    <row r="146" spans="1:16" s="219" customFormat="1" ht="33" x14ac:dyDescent="0.3">
      <c r="A146" s="58" t="s">
        <v>447</v>
      </c>
      <c r="B146" s="49" t="s">
        <v>601</v>
      </c>
      <c r="C146" s="2" t="s">
        <v>457</v>
      </c>
      <c r="D146" s="292">
        <f t="shared" si="7"/>
        <v>0.3</v>
      </c>
      <c r="E146" s="66"/>
      <c r="F146" s="66"/>
      <c r="G146" s="66"/>
      <c r="H146" s="66"/>
      <c r="I146" s="66"/>
      <c r="J146" s="66"/>
      <c r="K146" s="66"/>
      <c r="L146" s="66"/>
      <c r="M146" s="66"/>
      <c r="N146" s="66"/>
      <c r="O146" s="66"/>
      <c r="P146" s="66">
        <v>0.3</v>
      </c>
    </row>
    <row r="147" spans="1:16" s="219" customFormat="1" ht="33" x14ac:dyDescent="0.3">
      <c r="A147" s="58" t="s">
        <v>484</v>
      </c>
      <c r="B147" s="221" t="s">
        <v>491</v>
      </c>
      <c r="C147" s="300" t="s">
        <v>492</v>
      </c>
      <c r="D147" s="292">
        <f t="shared" si="7"/>
        <v>2.2999999999999998</v>
      </c>
      <c r="E147" s="66"/>
      <c r="F147" s="66">
        <v>0.1</v>
      </c>
      <c r="G147" s="66">
        <v>0.5</v>
      </c>
      <c r="H147" s="66">
        <v>1</v>
      </c>
      <c r="I147" s="66">
        <v>0.7</v>
      </c>
      <c r="J147" s="66"/>
      <c r="K147" s="70"/>
      <c r="L147" s="70"/>
      <c r="M147" s="70"/>
      <c r="N147" s="72"/>
      <c r="O147" s="72"/>
      <c r="P147" s="301"/>
    </row>
    <row r="148" spans="1:16" x14ac:dyDescent="0.3">
      <c r="A148" s="271" t="s">
        <v>458</v>
      </c>
      <c r="B148" s="271"/>
      <c r="C148" s="271"/>
      <c r="D148" s="185">
        <f>SUM(D136:D147)</f>
        <v>17.77</v>
      </c>
      <c r="E148" s="185">
        <f t="shared" ref="E148:P148" si="8">SUM(E136:E147)</f>
        <v>0</v>
      </c>
      <c r="F148" s="185">
        <f t="shared" si="8"/>
        <v>0.1</v>
      </c>
      <c r="G148" s="185">
        <f t="shared" si="8"/>
        <v>0.5</v>
      </c>
      <c r="H148" s="185">
        <f t="shared" si="8"/>
        <v>1</v>
      </c>
      <c r="I148" s="185">
        <f t="shared" si="8"/>
        <v>0.7</v>
      </c>
      <c r="J148" s="185">
        <f t="shared" si="8"/>
        <v>0</v>
      </c>
      <c r="K148" s="185">
        <f t="shared" si="8"/>
        <v>0</v>
      </c>
      <c r="L148" s="185">
        <f t="shared" si="8"/>
        <v>0</v>
      </c>
      <c r="M148" s="185">
        <f t="shared" si="8"/>
        <v>0</v>
      </c>
      <c r="N148" s="185">
        <f t="shared" si="8"/>
        <v>0</v>
      </c>
      <c r="O148" s="185">
        <f t="shared" si="8"/>
        <v>0</v>
      </c>
      <c r="P148" s="185">
        <f t="shared" si="8"/>
        <v>15.47</v>
      </c>
    </row>
    <row r="149" spans="1:16" x14ac:dyDescent="0.3">
      <c r="A149" s="271"/>
      <c r="B149" s="271"/>
      <c r="C149" s="271"/>
      <c r="D149" s="185"/>
      <c r="E149" s="284">
        <f>SUM(E148:G148)</f>
        <v>0.6</v>
      </c>
      <c r="F149" s="284"/>
      <c r="G149" s="284"/>
      <c r="H149" s="284">
        <f>SUM(H148:J148)</f>
        <v>1.7</v>
      </c>
      <c r="I149" s="284"/>
      <c r="J149" s="284"/>
      <c r="K149" s="284">
        <f>SUM(K148:M148)</f>
        <v>0</v>
      </c>
      <c r="L149" s="284"/>
      <c r="M149" s="284"/>
      <c r="N149" s="284">
        <f>SUM(N148:P148)</f>
        <v>15.47</v>
      </c>
      <c r="O149" s="284"/>
      <c r="P149" s="284"/>
    </row>
    <row r="150" spans="1:16" x14ac:dyDescent="0.3">
      <c r="A150" s="35"/>
      <c r="B150" s="36"/>
      <c r="C150" s="36"/>
      <c r="D150" s="35"/>
      <c r="E150" s="188"/>
      <c r="F150" s="188"/>
      <c r="G150" s="188"/>
      <c r="H150" s="37">
        <f>+E149+H149</f>
        <v>2.2999999999999998</v>
      </c>
      <c r="I150" s="188"/>
      <c r="J150" s="188"/>
      <c r="K150" s="37">
        <f>+K149+H150</f>
        <v>2.2999999999999998</v>
      </c>
      <c r="L150" s="188"/>
      <c r="M150" s="188"/>
      <c r="N150" s="37">
        <f>+N149+K150</f>
        <v>17.77</v>
      </c>
      <c r="O150" s="188"/>
      <c r="P150" s="37"/>
    </row>
    <row r="151" spans="1:16" x14ac:dyDescent="0.3">
      <c r="A151" s="291" t="s">
        <v>512</v>
      </c>
      <c r="B151" s="291"/>
      <c r="C151" s="291"/>
      <c r="D151" s="291"/>
      <c r="E151" s="188"/>
      <c r="F151" s="188"/>
      <c r="G151" s="188"/>
      <c r="H151" s="188"/>
      <c r="I151" s="188"/>
      <c r="J151" s="188"/>
      <c r="K151" s="188"/>
      <c r="L151" s="188"/>
      <c r="M151" s="188"/>
      <c r="N151" s="188"/>
      <c r="O151" s="188"/>
      <c r="P151" s="37"/>
    </row>
    <row r="152" spans="1:16" ht="24" x14ac:dyDescent="0.3">
      <c r="A152" s="81" t="s">
        <v>537</v>
      </c>
      <c r="B152" s="82" t="s">
        <v>337</v>
      </c>
      <c r="C152" s="82" t="s">
        <v>338</v>
      </c>
      <c r="D152" s="83" t="s">
        <v>339</v>
      </c>
      <c r="E152" s="38">
        <v>1</v>
      </c>
      <c r="F152" s="38">
        <v>2</v>
      </c>
      <c r="G152" s="38">
        <v>3</v>
      </c>
      <c r="H152" s="38">
        <v>4</v>
      </c>
      <c r="I152" s="38">
        <v>5</v>
      </c>
      <c r="J152" s="38">
        <v>6</v>
      </c>
      <c r="K152" s="38">
        <v>7</v>
      </c>
      <c r="L152" s="38">
        <v>8</v>
      </c>
      <c r="M152" s="38">
        <v>9</v>
      </c>
      <c r="N152" s="38">
        <v>10</v>
      </c>
      <c r="O152" s="38">
        <v>11</v>
      </c>
      <c r="P152" s="38">
        <v>12</v>
      </c>
    </row>
    <row r="153" spans="1:16" s="219" customFormat="1" ht="38.25" x14ac:dyDescent="0.3">
      <c r="A153" s="210" t="s">
        <v>514</v>
      </c>
      <c r="B153" s="211" t="s">
        <v>538</v>
      </c>
      <c r="C153" s="302" t="s">
        <v>585</v>
      </c>
      <c r="D153" s="76">
        <f>SUM(E153:P153)</f>
        <v>7.8</v>
      </c>
      <c r="E153" s="77"/>
      <c r="F153" s="77"/>
      <c r="G153" s="77"/>
      <c r="H153" s="77"/>
      <c r="I153" s="77">
        <v>0.1</v>
      </c>
      <c r="J153" s="77">
        <v>0.1</v>
      </c>
      <c r="K153" s="77">
        <v>0.1</v>
      </c>
      <c r="L153" s="77">
        <v>0.2</v>
      </c>
      <c r="M153" s="77">
        <v>0.2</v>
      </c>
      <c r="N153" s="77">
        <v>1.1000000000000001</v>
      </c>
      <c r="O153" s="76">
        <v>2</v>
      </c>
      <c r="P153" s="76">
        <v>4</v>
      </c>
    </row>
    <row r="154" spans="1:16" s="219" customFormat="1" ht="49.5" x14ac:dyDescent="0.3">
      <c r="A154" s="210" t="s">
        <v>514</v>
      </c>
      <c r="B154" s="217" t="s">
        <v>539</v>
      </c>
      <c r="C154" s="303" t="s">
        <v>540</v>
      </c>
      <c r="D154" s="76">
        <f>SUM(E154:P154)</f>
        <v>12.8</v>
      </c>
      <c r="E154" s="77"/>
      <c r="F154" s="77"/>
      <c r="G154" s="77">
        <v>5.4</v>
      </c>
      <c r="H154" s="77"/>
      <c r="I154" s="77"/>
      <c r="J154" s="77">
        <v>7.4</v>
      </c>
      <c r="K154" s="77"/>
      <c r="L154" s="77"/>
      <c r="M154" s="77"/>
      <c r="N154" s="77"/>
      <c r="O154" s="76"/>
      <c r="P154" s="76"/>
    </row>
    <row r="155" spans="1:16" x14ac:dyDescent="0.3">
      <c r="A155" s="289" t="s">
        <v>541</v>
      </c>
      <c r="B155" s="289"/>
      <c r="C155" s="289"/>
      <c r="D155" s="154">
        <v>400</v>
      </c>
      <c r="E155" s="182">
        <f t="shared" ref="E155:P155" si="9">SUM(E153:E154)</f>
        <v>0</v>
      </c>
      <c r="F155" s="182">
        <f t="shared" si="9"/>
        <v>0</v>
      </c>
      <c r="G155" s="182">
        <f t="shared" si="9"/>
        <v>5.4</v>
      </c>
      <c r="H155" s="182">
        <f t="shared" si="9"/>
        <v>0</v>
      </c>
      <c r="I155" s="182">
        <f t="shared" si="9"/>
        <v>0.1</v>
      </c>
      <c r="J155" s="182">
        <f t="shared" si="9"/>
        <v>7.5</v>
      </c>
      <c r="K155" s="182">
        <f t="shared" si="9"/>
        <v>0.1</v>
      </c>
      <c r="L155" s="182">
        <f t="shared" si="9"/>
        <v>0.2</v>
      </c>
      <c r="M155" s="182">
        <f t="shared" si="9"/>
        <v>0.2</v>
      </c>
      <c r="N155" s="182">
        <f t="shared" si="9"/>
        <v>1.1000000000000001</v>
      </c>
      <c r="O155" s="182">
        <f t="shared" si="9"/>
        <v>2</v>
      </c>
      <c r="P155" s="182">
        <f t="shared" si="9"/>
        <v>4</v>
      </c>
    </row>
    <row r="156" spans="1:16" x14ac:dyDescent="0.3">
      <c r="A156" s="275"/>
      <c r="B156" s="275"/>
      <c r="C156" s="275"/>
      <c r="D156" s="182"/>
      <c r="E156" s="284">
        <f>+E155+F155+G155</f>
        <v>5.4</v>
      </c>
      <c r="F156" s="284"/>
      <c r="G156" s="284"/>
      <c r="H156" s="284">
        <f>+H155+I155+J155</f>
        <v>7.6</v>
      </c>
      <c r="I156" s="284"/>
      <c r="J156" s="284"/>
      <c r="K156" s="284">
        <f>+K155+L155+M155</f>
        <v>0.5</v>
      </c>
      <c r="L156" s="284"/>
      <c r="M156" s="284"/>
      <c r="N156" s="284">
        <f>+N155+O155+P155</f>
        <v>7.1</v>
      </c>
      <c r="O156" s="284"/>
      <c r="P156" s="284"/>
    </row>
    <row r="157" spans="1:16" x14ac:dyDescent="0.3">
      <c r="A157" s="35"/>
      <c r="B157" s="35"/>
      <c r="C157" s="35"/>
      <c r="D157" s="35"/>
      <c r="E157" s="188"/>
      <c r="F157" s="188"/>
      <c r="G157" s="188"/>
      <c r="H157" s="37">
        <f>+E156+H156</f>
        <v>13</v>
      </c>
      <c r="I157" s="188"/>
      <c r="J157" s="188"/>
      <c r="K157" s="37">
        <f>+H157+K156</f>
        <v>13.5</v>
      </c>
      <c r="L157" s="188"/>
      <c r="M157" s="188"/>
      <c r="N157" s="188"/>
      <c r="O157" s="37">
        <f>+K157+N156</f>
        <v>20.6</v>
      </c>
      <c r="P157" s="37"/>
    </row>
    <row r="158" spans="1:16" s="219" customFormat="1" ht="33" x14ac:dyDescent="0.3">
      <c r="A158" s="202" t="s">
        <v>336</v>
      </c>
      <c r="B158" s="202" t="s">
        <v>337</v>
      </c>
      <c r="C158" s="202" t="s">
        <v>338</v>
      </c>
      <c r="D158" s="203" t="s">
        <v>339</v>
      </c>
      <c r="E158" s="202">
        <v>1</v>
      </c>
      <c r="F158" s="202">
        <v>2</v>
      </c>
      <c r="G158" s="202">
        <v>3</v>
      </c>
      <c r="H158" s="202">
        <v>4</v>
      </c>
      <c r="I158" s="202">
        <v>5</v>
      </c>
      <c r="J158" s="202">
        <v>6</v>
      </c>
      <c r="K158" s="202">
        <v>7</v>
      </c>
      <c r="L158" s="202">
        <v>8</v>
      </c>
      <c r="M158" s="202">
        <v>9</v>
      </c>
      <c r="N158" s="202">
        <v>10</v>
      </c>
      <c r="O158" s="202">
        <v>11</v>
      </c>
      <c r="P158" s="202">
        <v>12</v>
      </c>
    </row>
    <row r="159" spans="1:16" s="219" customFormat="1" ht="49.5" x14ac:dyDescent="0.3">
      <c r="A159" s="58" t="s">
        <v>503</v>
      </c>
      <c r="B159" s="49" t="s">
        <v>192</v>
      </c>
      <c r="C159" s="49" t="s">
        <v>671</v>
      </c>
      <c r="D159" s="50">
        <v>1</v>
      </c>
      <c r="E159" s="50"/>
      <c r="F159" s="50"/>
      <c r="G159" s="50"/>
      <c r="H159" s="50"/>
      <c r="I159" s="50"/>
      <c r="J159" s="50"/>
      <c r="K159" s="50"/>
      <c r="L159" s="50"/>
      <c r="M159" s="50"/>
      <c r="N159" s="50"/>
      <c r="O159" s="50"/>
      <c r="P159" s="50">
        <v>1</v>
      </c>
    </row>
    <row r="160" spans="1:16" x14ac:dyDescent="0.3">
      <c r="A160" s="271" t="s">
        <v>192</v>
      </c>
      <c r="B160" s="271"/>
      <c r="C160" s="271"/>
      <c r="D160" s="182">
        <f>SUM(D159)</f>
        <v>1</v>
      </c>
      <c r="E160" s="182">
        <f t="shared" ref="E160:P160" si="10">SUM(E159)</f>
        <v>0</v>
      </c>
      <c r="F160" s="182">
        <f t="shared" si="10"/>
        <v>0</v>
      </c>
      <c r="G160" s="182">
        <f t="shared" si="10"/>
        <v>0</v>
      </c>
      <c r="H160" s="182">
        <f t="shared" si="10"/>
        <v>0</v>
      </c>
      <c r="I160" s="182">
        <f t="shared" si="10"/>
        <v>0</v>
      </c>
      <c r="J160" s="182">
        <f t="shared" si="10"/>
        <v>0</v>
      </c>
      <c r="K160" s="182">
        <f t="shared" si="10"/>
        <v>0</v>
      </c>
      <c r="L160" s="182">
        <f t="shared" si="10"/>
        <v>0</v>
      </c>
      <c r="M160" s="182">
        <f t="shared" si="10"/>
        <v>0</v>
      </c>
      <c r="N160" s="182">
        <f t="shared" si="10"/>
        <v>0</v>
      </c>
      <c r="O160" s="182">
        <f t="shared" si="10"/>
        <v>0</v>
      </c>
      <c r="P160" s="182">
        <f t="shared" si="10"/>
        <v>1</v>
      </c>
    </row>
    <row r="161" spans="1:16" x14ac:dyDescent="0.3">
      <c r="A161" s="271"/>
      <c r="B161" s="271"/>
      <c r="C161" s="271"/>
      <c r="D161" s="183"/>
      <c r="E161" s="276">
        <f>SUM(E160:G160)</f>
        <v>0</v>
      </c>
      <c r="F161" s="276"/>
      <c r="G161" s="276"/>
      <c r="H161" s="276">
        <f>SUM(H160:J160)</f>
        <v>0</v>
      </c>
      <c r="I161" s="276"/>
      <c r="J161" s="276"/>
      <c r="K161" s="276">
        <f>SUM(K160:M160)</f>
        <v>0</v>
      </c>
      <c r="L161" s="276"/>
      <c r="M161" s="276"/>
      <c r="N161" s="276">
        <f>SUM(N160:P160)</f>
        <v>1</v>
      </c>
      <c r="O161" s="276"/>
      <c r="P161" s="276"/>
    </row>
    <row r="162" spans="1:16" s="206" customFormat="1" x14ac:dyDescent="0.3">
      <c r="A162" s="140"/>
      <c r="B162" s="69"/>
      <c r="C162" s="69"/>
      <c r="D162" s="141"/>
      <c r="E162" s="141"/>
      <c r="F162" s="141"/>
      <c r="G162" s="141"/>
      <c r="H162" s="141"/>
      <c r="I162" s="141"/>
      <c r="J162" s="141"/>
      <c r="K162" s="141"/>
      <c r="L162" s="141"/>
      <c r="M162" s="141"/>
      <c r="N162" s="141"/>
      <c r="O162" s="141"/>
      <c r="P162" s="141"/>
    </row>
    <row r="163" spans="1:16" s="206" customFormat="1" x14ac:dyDescent="0.3">
      <c r="A163" s="140"/>
      <c r="B163" s="69"/>
      <c r="C163" s="69"/>
      <c r="D163" s="141"/>
      <c r="E163" s="141"/>
      <c r="F163" s="141"/>
      <c r="G163" s="141"/>
      <c r="H163" s="141"/>
      <c r="I163" s="141"/>
      <c r="J163" s="141"/>
      <c r="K163" s="141"/>
      <c r="L163" s="141"/>
      <c r="M163" s="141"/>
      <c r="N163" s="141"/>
      <c r="O163" s="141"/>
      <c r="P163" s="141"/>
    </row>
    <row r="164" spans="1:16" ht="33" x14ac:dyDescent="0.3">
      <c r="A164" s="184" t="s">
        <v>336</v>
      </c>
      <c r="B164" s="184" t="s">
        <v>337</v>
      </c>
      <c r="C164" s="184" t="s">
        <v>338</v>
      </c>
      <c r="D164" s="181" t="s">
        <v>339</v>
      </c>
      <c r="E164" s="184">
        <v>1</v>
      </c>
      <c r="F164" s="184">
        <v>2</v>
      </c>
      <c r="G164" s="184">
        <v>3</v>
      </c>
      <c r="H164" s="184">
        <v>4</v>
      </c>
      <c r="I164" s="184">
        <v>5</v>
      </c>
      <c r="J164" s="184">
        <v>6</v>
      </c>
      <c r="K164" s="184">
        <v>7</v>
      </c>
      <c r="L164" s="184">
        <v>8</v>
      </c>
      <c r="M164" s="184">
        <v>9</v>
      </c>
      <c r="N164" s="184">
        <v>10</v>
      </c>
      <c r="O164" s="184">
        <v>11</v>
      </c>
      <c r="P164" s="184">
        <v>12</v>
      </c>
    </row>
    <row r="165" spans="1:16" s="219" customFormat="1" ht="49.5" x14ac:dyDescent="0.3">
      <c r="A165" s="58" t="s">
        <v>503</v>
      </c>
      <c r="B165" s="49" t="s">
        <v>504</v>
      </c>
      <c r="C165" s="49" t="s">
        <v>672</v>
      </c>
      <c r="D165" s="50">
        <v>1</v>
      </c>
      <c r="E165" s="50"/>
      <c r="F165" s="50"/>
      <c r="G165" s="50"/>
      <c r="H165" s="50"/>
      <c r="I165" s="50">
        <v>1</v>
      </c>
      <c r="J165" s="50"/>
      <c r="K165" s="50"/>
      <c r="L165" s="50"/>
      <c r="M165" s="50"/>
      <c r="N165" s="50"/>
      <c r="O165" s="50"/>
      <c r="P165" s="50">
        <v>0</v>
      </c>
    </row>
    <row r="166" spans="1:16" s="219" customFormat="1" ht="66" x14ac:dyDescent="0.3">
      <c r="A166" s="58" t="s">
        <v>503</v>
      </c>
      <c r="B166" s="49" t="s">
        <v>504</v>
      </c>
      <c r="C166" s="49" t="s">
        <v>673</v>
      </c>
      <c r="D166" s="50">
        <v>1</v>
      </c>
      <c r="E166" s="50"/>
      <c r="F166" s="50"/>
      <c r="G166" s="50"/>
      <c r="H166" s="50"/>
      <c r="I166" s="50"/>
      <c r="J166" s="50"/>
      <c r="K166" s="50"/>
      <c r="L166" s="50"/>
      <c r="M166" s="50"/>
      <c r="N166" s="50"/>
      <c r="O166" s="50"/>
      <c r="P166" s="50">
        <v>1</v>
      </c>
    </row>
    <row r="167" spans="1:16" x14ac:dyDescent="0.3">
      <c r="A167" s="271" t="s">
        <v>504</v>
      </c>
      <c r="B167" s="271"/>
      <c r="C167" s="271"/>
      <c r="D167" s="182">
        <f>SUM(D165:D166)</f>
        <v>2</v>
      </c>
      <c r="E167" s="182">
        <f t="shared" ref="E167:P167" si="11">SUM(E165:E166)</f>
        <v>0</v>
      </c>
      <c r="F167" s="182">
        <f t="shared" si="11"/>
        <v>0</v>
      </c>
      <c r="G167" s="182">
        <f t="shared" si="11"/>
        <v>0</v>
      </c>
      <c r="H167" s="182">
        <f t="shared" si="11"/>
        <v>0</v>
      </c>
      <c r="I167" s="182">
        <f t="shared" si="11"/>
        <v>1</v>
      </c>
      <c r="J167" s="182">
        <f t="shared" si="11"/>
        <v>0</v>
      </c>
      <c r="K167" s="182">
        <f t="shared" si="11"/>
        <v>0</v>
      </c>
      <c r="L167" s="182">
        <f t="shared" si="11"/>
        <v>0</v>
      </c>
      <c r="M167" s="182">
        <f t="shared" si="11"/>
        <v>0</v>
      </c>
      <c r="N167" s="182">
        <f t="shared" si="11"/>
        <v>0</v>
      </c>
      <c r="O167" s="182">
        <f t="shared" si="11"/>
        <v>0</v>
      </c>
      <c r="P167" s="182">
        <f t="shared" si="11"/>
        <v>1</v>
      </c>
    </row>
    <row r="168" spans="1:16" x14ac:dyDescent="0.3">
      <c r="A168" s="271"/>
      <c r="B168" s="271"/>
      <c r="C168" s="271"/>
      <c r="D168" s="182"/>
      <c r="E168" s="268">
        <f>SUM(E167:G167)</f>
        <v>0</v>
      </c>
      <c r="F168" s="268"/>
      <c r="G168" s="268"/>
      <c r="H168" s="268">
        <f>SUM(H167:J167)</f>
        <v>1</v>
      </c>
      <c r="I168" s="268"/>
      <c r="J168" s="268"/>
      <c r="K168" s="268">
        <f>SUM(K167:M167)</f>
        <v>0</v>
      </c>
      <c r="L168" s="268"/>
      <c r="M168" s="268"/>
      <c r="N168" s="268">
        <f>SUM(N167:P167)</f>
        <v>1</v>
      </c>
      <c r="O168" s="268"/>
      <c r="P168" s="268"/>
    </row>
    <row r="169" spans="1:16" x14ac:dyDescent="0.3">
      <c r="K169" s="208">
        <f>+H168+K168</f>
        <v>1</v>
      </c>
      <c r="N169" s="208">
        <f>+N168+K169</f>
        <v>2</v>
      </c>
    </row>
    <row r="170" spans="1:16" ht="33" x14ac:dyDescent="0.3">
      <c r="A170" s="184" t="s">
        <v>336</v>
      </c>
      <c r="B170" s="184" t="s">
        <v>337</v>
      </c>
      <c r="C170" s="184" t="s">
        <v>338</v>
      </c>
      <c r="D170" s="181" t="s">
        <v>339</v>
      </c>
      <c r="E170" s="184">
        <v>1</v>
      </c>
      <c r="F170" s="184">
        <v>2</v>
      </c>
      <c r="G170" s="184">
        <v>3</v>
      </c>
      <c r="H170" s="184">
        <v>4</v>
      </c>
      <c r="I170" s="184">
        <v>5</v>
      </c>
      <c r="J170" s="184">
        <v>6</v>
      </c>
      <c r="K170" s="184">
        <v>7</v>
      </c>
      <c r="L170" s="184">
        <v>8</v>
      </c>
      <c r="M170" s="184">
        <v>9</v>
      </c>
      <c r="N170" s="184">
        <v>10</v>
      </c>
      <c r="O170" s="184">
        <v>11</v>
      </c>
      <c r="P170" s="184">
        <v>12</v>
      </c>
    </row>
    <row r="171" spans="1:16" s="219" customFormat="1" ht="49.5" x14ac:dyDescent="0.3">
      <c r="A171" s="58" t="s">
        <v>505</v>
      </c>
      <c r="B171" s="49" t="s">
        <v>690</v>
      </c>
      <c r="C171" s="2" t="s">
        <v>674</v>
      </c>
      <c r="D171" s="4">
        <v>1</v>
      </c>
      <c r="E171" s="63"/>
      <c r="F171" s="63"/>
      <c r="G171" s="64"/>
      <c r="H171" s="64"/>
      <c r="I171" s="64"/>
      <c r="J171" s="64"/>
      <c r="K171" s="64"/>
      <c r="L171" s="63"/>
      <c r="M171" s="64"/>
      <c r="N171" s="64"/>
      <c r="O171" s="64"/>
      <c r="P171" s="64">
        <v>1</v>
      </c>
    </row>
    <row r="172" spans="1:16" s="219" customFormat="1" ht="66" x14ac:dyDescent="0.3">
      <c r="A172" s="58" t="s">
        <v>505</v>
      </c>
      <c r="B172" s="49" t="s">
        <v>690</v>
      </c>
      <c r="C172" s="2" t="s">
        <v>675</v>
      </c>
      <c r="D172" s="4">
        <v>1</v>
      </c>
      <c r="E172" s="63"/>
      <c r="F172" s="63"/>
      <c r="G172" s="64"/>
      <c r="H172" s="64"/>
      <c r="I172" s="64"/>
      <c r="J172" s="64"/>
      <c r="K172" s="64"/>
      <c r="L172" s="63"/>
      <c r="M172" s="64"/>
      <c r="N172" s="64"/>
      <c r="O172" s="64"/>
      <c r="P172" s="64">
        <v>1</v>
      </c>
    </row>
    <row r="173" spans="1:16" s="219" customFormat="1" ht="49.5" x14ac:dyDescent="0.3">
      <c r="A173" s="58" t="s">
        <v>505</v>
      </c>
      <c r="B173" s="49" t="s">
        <v>690</v>
      </c>
      <c r="C173" s="2" t="s">
        <v>677</v>
      </c>
      <c r="D173" s="4">
        <v>1</v>
      </c>
      <c r="E173" s="63"/>
      <c r="F173" s="63"/>
      <c r="G173" s="64">
        <v>1</v>
      </c>
      <c r="H173" s="64"/>
      <c r="I173" s="64"/>
      <c r="J173" s="64"/>
      <c r="K173" s="64"/>
      <c r="L173" s="63"/>
      <c r="M173" s="64"/>
      <c r="N173" s="64"/>
      <c r="O173" s="64"/>
      <c r="P173" s="64"/>
    </row>
    <row r="174" spans="1:16" s="219" customFormat="1" ht="49.5" x14ac:dyDescent="0.3">
      <c r="A174" s="58" t="s">
        <v>505</v>
      </c>
      <c r="B174" s="49" t="s">
        <v>690</v>
      </c>
      <c r="C174" s="2" t="s">
        <v>678</v>
      </c>
      <c r="D174" s="4">
        <v>1</v>
      </c>
      <c r="E174" s="63"/>
      <c r="F174" s="63"/>
      <c r="G174" s="64"/>
      <c r="H174" s="64">
        <v>1</v>
      </c>
      <c r="I174" s="64"/>
      <c r="J174" s="64"/>
      <c r="K174" s="64"/>
      <c r="L174" s="63"/>
      <c r="M174" s="64"/>
      <c r="N174" s="64"/>
      <c r="O174" s="64"/>
      <c r="P174" s="64"/>
    </row>
    <row r="175" spans="1:16" s="219" customFormat="1" ht="49.5" x14ac:dyDescent="0.3">
      <c r="A175" s="58" t="s">
        <v>505</v>
      </c>
      <c r="B175" s="49" t="s">
        <v>690</v>
      </c>
      <c r="C175" s="2" t="s">
        <v>679</v>
      </c>
      <c r="D175" s="4">
        <v>1</v>
      </c>
      <c r="E175" s="63"/>
      <c r="F175" s="63"/>
      <c r="G175" s="64"/>
      <c r="H175" s="64">
        <v>1</v>
      </c>
      <c r="I175" s="64"/>
      <c r="J175" s="64"/>
      <c r="K175" s="64"/>
      <c r="L175" s="63"/>
      <c r="M175" s="64"/>
      <c r="N175" s="64"/>
      <c r="O175" s="64"/>
      <c r="P175" s="64"/>
    </row>
    <row r="176" spans="1:16" s="219" customFormat="1" ht="49.5" x14ac:dyDescent="0.3">
      <c r="A176" s="58" t="s">
        <v>505</v>
      </c>
      <c r="B176" s="49" t="s">
        <v>690</v>
      </c>
      <c r="C176" s="2" t="s">
        <v>682</v>
      </c>
      <c r="D176" s="4">
        <v>1</v>
      </c>
      <c r="E176" s="63"/>
      <c r="F176" s="63"/>
      <c r="G176" s="64"/>
      <c r="H176" s="64"/>
      <c r="I176" s="64"/>
      <c r="J176" s="64"/>
      <c r="K176" s="64"/>
      <c r="L176" s="63"/>
      <c r="M176" s="64"/>
      <c r="N176" s="64">
        <v>1</v>
      </c>
      <c r="O176" s="64"/>
      <c r="P176" s="64"/>
    </row>
    <row r="177" spans="1:16" x14ac:dyDescent="0.3">
      <c r="A177" s="271" t="s">
        <v>690</v>
      </c>
      <c r="B177" s="271"/>
      <c r="C177" s="271"/>
      <c r="D177" s="185">
        <f>SUM(D171:D176)</f>
        <v>6</v>
      </c>
      <c r="E177" s="185">
        <f t="shared" ref="E177:P177" si="12">SUM(E171:E176)</f>
        <v>0</v>
      </c>
      <c r="F177" s="185">
        <f t="shared" si="12"/>
        <v>0</v>
      </c>
      <c r="G177" s="185">
        <f t="shared" si="12"/>
        <v>1</v>
      </c>
      <c r="H177" s="185">
        <f t="shared" si="12"/>
        <v>2</v>
      </c>
      <c r="I177" s="185">
        <f t="shared" si="12"/>
        <v>0</v>
      </c>
      <c r="J177" s="185">
        <f t="shared" si="12"/>
        <v>0</v>
      </c>
      <c r="K177" s="185">
        <f t="shared" si="12"/>
        <v>0</v>
      </c>
      <c r="L177" s="185">
        <f t="shared" si="12"/>
        <v>0</v>
      </c>
      <c r="M177" s="185">
        <f t="shared" si="12"/>
        <v>0</v>
      </c>
      <c r="N177" s="185">
        <f t="shared" si="12"/>
        <v>1</v>
      </c>
      <c r="O177" s="185">
        <f t="shared" si="12"/>
        <v>0</v>
      </c>
      <c r="P177" s="185">
        <f t="shared" si="12"/>
        <v>2</v>
      </c>
    </row>
    <row r="178" spans="1:16" x14ac:dyDescent="0.3">
      <c r="A178" s="271"/>
      <c r="B178" s="271"/>
      <c r="C178" s="271"/>
      <c r="D178" s="143"/>
      <c r="E178" s="276">
        <f>SUM(E177:G177)</f>
        <v>1</v>
      </c>
      <c r="F178" s="276"/>
      <c r="G178" s="276"/>
      <c r="H178" s="276">
        <f>SUM(H177:J177)</f>
        <v>2</v>
      </c>
      <c r="I178" s="276"/>
      <c r="J178" s="276"/>
      <c r="K178" s="276">
        <f>SUM(K177:M177)</f>
        <v>0</v>
      </c>
      <c r="L178" s="276"/>
      <c r="M178" s="276"/>
      <c r="N178" s="276">
        <f>SUM(N177:P177)</f>
        <v>3</v>
      </c>
      <c r="O178" s="276"/>
      <c r="P178" s="276"/>
    </row>
    <row r="179" spans="1:16" s="206" customFormat="1" x14ac:dyDescent="0.3">
      <c r="A179" s="44"/>
      <c r="B179" s="44"/>
      <c r="C179" s="44"/>
      <c r="D179" s="45"/>
      <c r="E179" s="142"/>
      <c r="F179" s="142"/>
      <c r="G179" s="142"/>
      <c r="H179" s="142">
        <f>+E178+H178</f>
        <v>3</v>
      </c>
      <c r="I179" s="142"/>
      <c r="J179" s="142"/>
      <c r="K179" s="142">
        <f>+K178+H179</f>
        <v>3</v>
      </c>
      <c r="L179" s="142"/>
      <c r="M179" s="142"/>
      <c r="N179" s="142">
        <f>+K179+N178</f>
        <v>6</v>
      </c>
      <c r="O179" s="142"/>
      <c r="P179" s="142"/>
    </row>
    <row r="180" spans="1:16" s="206" customFormat="1" ht="33" x14ac:dyDescent="0.3">
      <c r="A180" s="184" t="s">
        <v>336</v>
      </c>
      <c r="B180" s="184" t="s">
        <v>337</v>
      </c>
      <c r="C180" s="184" t="s">
        <v>338</v>
      </c>
      <c r="D180" s="181" t="s">
        <v>339</v>
      </c>
      <c r="E180" s="184">
        <v>1</v>
      </c>
      <c r="F180" s="184">
        <v>2</v>
      </c>
      <c r="G180" s="184">
        <v>3</v>
      </c>
      <c r="H180" s="184">
        <v>4</v>
      </c>
      <c r="I180" s="184">
        <v>5</v>
      </c>
      <c r="J180" s="184">
        <v>6</v>
      </c>
      <c r="K180" s="184">
        <v>7</v>
      </c>
      <c r="L180" s="184">
        <v>8</v>
      </c>
      <c r="M180" s="184">
        <v>9</v>
      </c>
      <c r="N180" s="184">
        <v>10</v>
      </c>
      <c r="O180" s="184">
        <v>11</v>
      </c>
      <c r="P180" s="184">
        <v>12</v>
      </c>
    </row>
    <row r="181" spans="1:16" s="304" customFormat="1" ht="49.5" x14ac:dyDescent="0.3">
      <c r="A181" s="58" t="s">
        <v>505</v>
      </c>
      <c r="B181" s="49" t="s">
        <v>691</v>
      </c>
      <c r="C181" s="2" t="s">
        <v>676</v>
      </c>
      <c r="D181" s="4">
        <v>1</v>
      </c>
      <c r="E181" s="63"/>
      <c r="F181" s="63"/>
      <c r="G181" s="64"/>
      <c r="H181" s="64"/>
      <c r="I181" s="64"/>
      <c r="J181" s="64"/>
      <c r="K181" s="64"/>
      <c r="L181" s="63"/>
      <c r="M181" s="64"/>
      <c r="N181" s="64">
        <v>1</v>
      </c>
      <c r="O181" s="64"/>
      <c r="P181" s="64"/>
    </row>
    <row r="182" spans="1:16" s="304" customFormat="1" ht="49.5" x14ac:dyDescent="0.3">
      <c r="A182" s="58" t="s">
        <v>505</v>
      </c>
      <c r="B182" s="49" t="s">
        <v>506</v>
      </c>
      <c r="C182" s="2" t="s">
        <v>680</v>
      </c>
      <c r="D182" s="4">
        <v>1</v>
      </c>
      <c r="E182" s="63"/>
      <c r="F182" s="63"/>
      <c r="G182" s="64"/>
      <c r="H182" s="64"/>
      <c r="I182" s="64"/>
      <c r="J182" s="64"/>
      <c r="K182" s="64"/>
      <c r="L182" s="63"/>
      <c r="M182" s="64"/>
      <c r="N182" s="64"/>
      <c r="O182" s="64">
        <v>1</v>
      </c>
      <c r="P182" s="64"/>
    </row>
    <row r="183" spans="1:16" s="304" customFormat="1" ht="49.5" x14ac:dyDescent="0.3">
      <c r="A183" s="58" t="s">
        <v>505</v>
      </c>
      <c r="B183" s="49" t="s">
        <v>506</v>
      </c>
      <c r="C183" s="2" t="s">
        <v>681</v>
      </c>
      <c r="D183" s="4">
        <v>1</v>
      </c>
      <c r="E183" s="63"/>
      <c r="F183" s="63"/>
      <c r="G183" s="64"/>
      <c r="H183" s="64"/>
      <c r="I183" s="64"/>
      <c r="J183" s="64"/>
      <c r="K183" s="64"/>
      <c r="L183" s="63"/>
      <c r="M183" s="64"/>
      <c r="N183" s="64"/>
      <c r="O183" s="64"/>
      <c r="P183" s="64">
        <v>1</v>
      </c>
    </row>
    <row r="184" spans="1:16" s="304" customFormat="1" ht="49.5" x14ac:dyDescent="0.3">
      <c r="A184" s="58" t="s">
        <v>505</v>
      </c>
      <c r="B184" s="49" t="s">
        <v>506</v>
      </c>
      <c r="C184" s="2" t="s">
        <v>683</v>
      </c>
      <c r="D184" s="4">
        <v>1</v>
      </c>
      <c r="E184" s="63"/>
      <c r="F184" s="63"/>
      <c r="G184" s="64"/>
      <c r="H184" s="64"/>
      <c r="I184" s="64"/>
      <c r="J184" s="64"/>
      <c r="K184" s="64"/>
      <c r="L184" s="63"/>
      <c r="M184" s="64"/>
      <c r="N184" s="64"/>
      <c r="O184" s="64"/>
      <c r="P184" s="64">
        <v>1</v>
      </c>
    </row>
    <row r="185" spans="1:16" s="206" customFormat="1" x14ac:dyDescent="0.3">
      <c r="A185" s="271" t="s">
        <v>690</v>
      </c>
      <c r="B185" s="271"/>
      <c r="C185" s="271"/>
      <c r="D185" s="185">
        <f>SUM(D181:D184)</f>
        <v>4</v>
      </c>
      <c r="E185" s="185">
        <f t="shared" ref="E185:P185" si="13">SUM(E181:E184)</f>
        <v>0</v>
      </c>
      <c r="F185" s="185">
        <f t="shared" si="13"/>
        <v>0</v>
      </c>
      <c r="G185" s="185">
        <f t="shared" si="13"/>
        <v>0</v>
      </c>
      <c r="H185" s="185">
        <f t="shared" si="13"/>
        <v>0</v>
      </c>
      <c r="I185" s="185">
        <f t="shared" si="13"/>
        <v>0</v>
      </c>
      <c r="J185" s="185">
        <f t="shared" si="13"/>
        <v>0</v>
      </c>
      <c r="K185" s="185">
        <f t="shared" si="13"/>
        <v>0</v>
      </c>
      <c r="L185" s="185">
        <f t="shared" si="13"/>
        <v>0</v>
      </c>
      <c r="M185" s="185">
        <f t="shared" si="13"/>
        <v>0</v>
      </c>
      <c r="N185" s="185">
        <f t="shared" si="13"/>
        <v>1</v>
      </c>
      <c r="O185" s="185">
        <f t="shared" si="13"/>
        <v>1</v>
      </c>
      <c r="P185" s="185">
        <f t="shared" si="13"/>
        <v>2</v>
      </c>
    </row>
    <row r="186" spans="1:16" s="206" customFormat="1" x14ac:dyDescent="0.3">
      <c r="A186" s="271"/>
      <c r="B186" s="271"/>
      <c r="C186" s="271"/>
      <c r="D186" s="143"/>
      <c r="E186" s="276">
        <f>SUM(E185:G185)</f>
        <v>0</v>
      </c>
      <c r="F186" s="276"/>
      <c r="G186" s="276"/>
      <c r="H186" s="276">
        <f>SUM(H185:J185)</f>
        <v>0</v>
      </c>
      <c r="I186" s="276"/>
      <c r="J186" s="276"/>
      <c r="K186" s="276">
        <f>SUM(K185:M185)</f>
        <v>0</v>
      </c>
      <c r="L186" s="276"/>
      <c r="M186" s="276"/>
      <c r="N186" s="276">
        <f>SUM(N185:P185)</f>
        <v>4</v>
      </c>
      <c r="O186" s="276"/>
      <c r="P186" s="276"/>
    </row>
    <row r="187" spans="1:16" s="206" customFormat="1" x14ac:dyDescent="0.3">
      <c r="A187" s="44"/>
      <c r="B187" s="44"/>
      <c r="C187" s="44"/>
      <c r="D187" s="45"/>
      <c r="E187" s="142"/>
      <c r="F187" s="142"/>
      <c r="G187" s="142"/>
      <c r="H187" s="142"/>
      <c r="I187" s="142"/>
      <c r="J187" s="142"/>
      <c r="K187" s="142"/>
      <c r="L187" s="142"/>
      <c r="M187" s="142"/>
      <c r="N187" s="142"/>
      <c r="O187" s="142"/>
      <c r="P187" s="142"/>
    </row>
    <row r="188" spans="1:16" ht="16.5" customHeight="1" x14ac:dyDescent="0.3">
      <c r="A188" s="277" t="s">
        <v>513</v>
      </c>
      <c r="B188" s="277"/>
      <c r="C188" s="277"/>
      <c r="D188" s="277"/>
      <c r="E188" s="188"/>
      <c r="F188" s="188"/>
      <c r="G188" s="188"/>
      <c r="H188" s="188"/>
      <c r="I188" s="188"/>
      <c r="J188" s="188"/>
      <c r="K188" s="188"/>
      <c r="L188" s="188"/>
      <c r="M188" s="188"/>
      <c r="N188" s="188"/>
      <c r="O188" s="188"/>
      <c r="P188" s="37"/>
    </row>
    <row r="189" spans="1:16" ht="24" x14ac:dyDescent="0.3">
      <c r="A189" s="81" t="s">
        <v>537</v>
      </c>
      <c r="B189" s="82" t="s">
        <v>337</v>
      </c>
      <c r="C189" s="82" t="s">
        <v>446</v>
      </c>
      <c r="D189" s="83" t="s">
        <v>339</v>
      </c>
      <c r="E189" s="38">
        <v>1</v>
      </c>
      <c r="F189" s="38">
        <v>2</v>
      </c>
      <c r="G189" s="38">
        <v>3</v>
      </c>
      <c r="H189" s="38">
        <v>4</v>
      </c>
      <c r="I189" s="38">
        <v>5</v>
      </c>
      <c r="J189" s="38">
        <v>6</v>
      </c>
      <c r="K189" s="38">
        <v>7</v>
      </c>
      <c r="L189" s="38">
        <v>8</v>
      </c>
      <c r="M189" s="38">
        <v>9</v>
      </c>
      <c r="N189" s="38">
        <v>10</v>
      </c>
      <c r="O189" s="38">
        <v>11</v>
      </c>
      <c r="P189" s="38">
        <v>12</v>
      </c>
    </row>
    <row r="190" spans="1:16" s="219" customFormat="1" ht="38.25" x14ac:dyDescent="0.3">
      <c r="A190" s="210" t="s">
        <v>514</v>
      </c>
      <c r="B190" s="212" t="s">
        <v>542</v>
      </c>
      <c r="C190" s="80" t="s">
        <v>543</v>
      </c>
      <c r="D190" s="76">
        <f>SUM(E190:P190)</f>
        <v>10</v>
      </c>
      <c r="E190" s="77"/>
      <c r="F190" s="77"/>
      <c r="G190" s="77"/>
      <c r="H190" s="77"/>
      <c r="I190" s="77"/>
      <c r="J190" s="77">
        <v>2</v>
      </c>
      <c r="K190" s="77">
        <v>2</v>
      </c>
      <c r="L190" s="77">
        <v>2</v>
      </c>
      <c r="M190" s="77">
        <v>2</v>
      </c>
      <c r="N190" s="77">
        <v>2</v>
      </c>
      <c r="O190" s="76"/>
      <c r="P190" s="76"/>
    </row>
    <row r="191" spans="1:16" s="219" customFormat="1" ht="27" x14ac:dyDescent="0.3">
      <c r="A191" s="210" t="s">
        <v>514</v>
      </c>
      <c r="B191" s="212" t="s">
        <v>542</v>
      </c>
      <c r="C191" s="80" t="s">
        <v>699</v>
      </c>
      <c r="D191" s="76">
        <f>SUM(E191:P191)</f>
        <v>90</v>
      </c>
      <c r="E191" s="77"/>
      <c r="F191" s="77"/>
      <c r="G191" s="77"/>
      <c r="H191" s="77"/>
      <c r="I191" s="77"/>
      <c r="J191" s="77"/>
      <c r="K191" s="77"/>
      <c r="L191" s="77"/>
      <c r="M191" s="77"/>
      <c r="N191" s="77">
        <v>30</v>
      </c>
      <c r="O191" s="77">
        <v>30</v>
      </c>
      <c r="P191" s="77">
        <v>30</v>
      </c>
    </row>
    <row r="192" spans="1:16" x14ac:dyDescent="0.3">
      <c r="A192" s="289" t="s">
        <v>544</v>
      </c>
      <c r="B192" s="289"/>
      <c r="C192" s="289"/>
      <c r="D192" s="154">
        <v>15000</v>
      </c>
      <c r="E192" s="182">
        <f t="shared" ref="E192:P192" si="14">SUM(E190:E191)</f>
        <v>0</v>
      </c>
      <c r="F192" s="182">
        <f t="shared" si="14"/>
        <v>0</v>
      </c>
      <c r="G192" s="182">
        <f t="shared" si="14"/>
        <v>0</v>
      </c>
      <c r="H192" s="182">
        <f t="shared" si="14"/>
        <v>0</v>
      </c>
      <c r="I192" s="182">
        <f t="shared" si="14"/>
        <v>0</v>
      </c>
      <c r="J192" s="182">
        <f t="shared" si="14"/>
        <v>2</v>
      </c>
      <c r="K192" s="182">
        <f t="shared" si="14"/>
        <v>2</v>
      </c>
      <c r="L192" s="182">
        <f t="shared" si="14"/>
        <v>2</v>
      </c>
      <c r="M192" s="182">
        <f t="shared" si="14"/>
        <v>2</v>
      </c>
      <c r="N192" s="182">
        <f t="shared" si="14"/>
        <v>32</v>
      </c>
      <c r="O192" s="182">
        <f t="shared" si="14"/>
        <v>30</v>
      </c>
      <c r="P192" s="182">
        <f t="shared" si="14"/>
        <v>30</v>
      </c>
    </row>
    <row r="193" spans="1:16" x14ac:dyDescent="0.3">
      <c r="A193" s="275"/>
      <c r="B193" s="275"/>
      <c r="C193" s="275"/>
      <c r="D193" s="182"/>
      <c r="E193" s="284">
        <f>SUM(E192:G192)</f>
        <v>0</v>
      </c>
      <c r="F193" s="284"/>
      <c r="G193" s="284"/>
      <c r="H193" s="284">
        <f>SUM(H192:J192)</f>
        <v>2</v>
      </c>
      <c r="I193" s="284"/>
      <c r="J193" s="284"/>
      <c r="K193" s="284">
        <f>SUM(K192:M192)</f>
        <v>6</v>
      </c>
      <c r="L193" s="284"/>
      <c r="M193" s="284"/>
      <c r="N193" s="284">
        <f>SUM(N192:P192)</f>
        <v>92</v>
      </c>
      <c r="O193" s="284"/>
      <c r="P193" s="284"/>
    </row>
    <row r="194" spans="1:16" ht="21" customHeight="1" x14ac:dyDescent="0.3">
      <c r="A194" s="35"/>
      <c r="B194" s="35"/>
      <c r="C194" s="35"/>
      <c r="D194" s="35"/>
      <c r="E194" s="188"/>
      <c r="F194" s="188"/>
      <c r="G194" s="188"/>
      <c r="H194" s="37">
        <f>+E193+H193</f>
        <v>2</v>
      </c>
      <c r="I194" s="188"/>
      <c r="J194" s="188"/>
      <c r="K194" s="37">
        <f>+H194+K193</f>
        <v>8</v>
      </c>
      <c r="L194" s="188"/>
      <c r="M194" s="188"/>
      <c r="N194" s="37">
        <f>+K194+N193</f>
        <v>100</v>
      </c>
      <c r="O194" s="188"/>
      <c r="P194" s="37"/>
    </row>
    <row r="195" spans="1:16" s="209" customFormat="1" ht="33" x14ac:dyDescent="0.3">
      <c r="A195" s="38" t="s">
        <v>336</v>
      </c>
      <c r="B195" s="38" t="s">
        <v>337</v>
      </c>
      <c r="C195" s="38" t="s">
        <v>446</v>
      </c>
      <c r="D195" s="181" t="s">
        <v>339</v>
      </c>
      <c r="E195" s="39">
        <v>1</v>
      </c>
      <c r="F195" s="39">
        <v>2</v>
      </c>
      <c r="G195" s="39">
        <v>3</v>
      </c>
      <c r="H195" s="39">
        <v>4</v>
      </c>
      <c r="I195" s="39">
        <v>5</v>
      </c>
      <c r="J195" s="39">
        <v>6</v>
      </c>
      <c r="K195" s="39">
        <v>7</v>
      </c>
      <c r="L195" s="39">
        <v>8</v>
      </c>
      <c r="M195" s="39">
        <v>9</v>
      </c>
      <c r="N195" s="39">
        <v>10</v>
      </c>
      <c r="O195" s="39">
        <v>11</v>
      </c>
      <c r="P195" s="39">
        <v>12</v>
      </c>
    </row>
    <row r="196" spans="1:16" ht="33" x14ac:dyDescent="0.3">
      <c r="A196" s="33" t="s">
        <v>484</v>
      </c>
      <c r="B196" s="49" t="s">
        <v>485</v>
      </c>
      <c r="C196" s="49" t="s">
        <v>486</v>
      </c>
      <c r="D196" s="4">
        <f>SUM(E196:P196)</f>
        <v>6.1</v>
      </c>
      <c r="E196" s="4"/>
      <c r="F196" s="4"/>
      <c r="G196" s="4"/>
      <c r="H196" s="4"/>
      <c r="I196" s="4">
        <v>0.1</v>
      </c>
      <c r="J196" s="4">
        <v>0.5</v>
      </c>
      <c r="K196" s="4">
        <v>0.5</v>
      </c>
      <c r="L196" s="4">
        <v>1</v>
      </c>
      <c r="M196" s="4">
        <v>1</v>
      </c>
      <c r="N196" s="4">
        <v>1</v>
      </c>
      <c r="O196" s="4">
        <v>1</v>
      </c>
      <c r="P196" s="4">
        <v>1</v>
      </c>
    </row>
    <row r="197" spans="1:16" ht="33" x14ac:dyDescent="0.3">
      <c r="A197" s="58" t="s">
        <v>484</v>
      </c>
      <c r="B197" s="2" t="s">
        <v>485</v>
      </c>
      <c r="C197" s="2" t="s">
        <v>487</v>
      </c>
      <c r="D197" s="4">
        <f t="shared" ref="D197:D198" si="15">SUM(E197:P197)</f>
        <v>1.4</v>
      </c>
      <c r="E197" s="4"/>
      <c r="F197" s="4"/>
      <c r="G197" s="4">
        <v>0.1</v>
      </c>
      <c r="H197" s="4">
        <v>0.3</v>
      </c>
      <c r="I197" s="4">
        <v>0.5</v>
      </c>
      <c r="J197" s="4">
        <v>0.5</v>
      </c>
      <c r="K197" s="4"/>
      <c r="L197" s="4"/>
      <c r="M197" s="4"/>
      <c r="N197" s="4"/>
      <c r="O197" s="4"/>
      <c r="P197" s="4"/>
    </row>
    <row r="198" spans="1:16" ht="33" x14ac:dyDescent="0.3">
      <c r="A198" s="33" t="s">
        <v>484</v>
      </c>
      <c r="B198" s="49" t="s">
        <v>485</v>
      </c>
      <c r="C198" s="49" t="s">
        <v>488</v>
      </c>
      <c r="D198" s="4">
        <f t="shared" si="15"/>
        <v>12.600000000000001</v>
      </c>
      <c r="E198" s="4"/>
      <c r="F198" s="4">
        <v>1</v>
      </c>
      <c r="G198" s="4">
        <v>1.2</v>
      </c>
      <c r="H198" s="4">
        <v>1.5</v>
      </c>
      <c r="I198" s="4">
        <v>1.6</v>
      </c>
      <c r="J198" s="4">
        <v>1.9</v>
      </c>
      <c r="K198" s="4">
        <v>2.4</v>
      </c>
      <c r="L198" s="4">
        <v>3</v>
      </c>
      <c r="M198" s="4"/>
      <c r="N198" s="4"/>
      <c r="O198" s="4"/>
      <c r="P198" s="4"/>
    </row>
    <row r="199" spans="1:16" ht="51" x14ac:dyDescent="0.3">
      <c r="A199" s="210" t="s">
        <v>514</v>
      </c>
      <c r="B199" s="211" t="s">
        <v>694</v>
      </c>
      <c r="C199" s="144" t="s">
        <v>695</v>
      </c>
      <c r="D199" s="145">
        <f>SUM(E199:P199)</f>
        <v>10.9</v>
      </c>
      <c r="E199" s="77">
        <v>0.1</v>
      </c>
      <c r="F199" s="77">
        <v>0.5</v>
      </c>
      <c r="G199" s="77">
        <v>0.5</v>
      </c>
      <c r="H199" s="77">
        <v>0</v>
      </c>
      <c r="I199" s="77">
        <v>0.1</v>
      </c>
      <c r="J199" s="77">
        <v>0.1</v>
      </c>
      <c r="K199" s="77">
        <v>0.1</v>
      </c>
      <c r="L199" s="77">
        <v>1</v>
      </c>
      <c r="M199" s="77">
        <v>1</v>
      </c>
      <c r="N199" s="77">
        <v>3</v>
      </c>
      <c r="O199" s="76">
        <v>1.5</v>
      </c>
      <c r="P199" s="76">
        <v>3</v>
      </c>
    </row>
    <row r="200" spans="1:16" ht="38.25" x14ac:dyDescent="0.3">
      <c r="A200" s="210" t="s">
        <v>514</v>
      </c>
      <c r="B200" s="211" t="s">
        <v>694</v>
      </c>
      <c r="C200" s="79" t="s">
        <v>515</v>
      </c>
      <c r="D200" s="145">
        <f t="shared" ref="D200:D217" si="16">SUM(E200:P200)</f>
        <v>6.2</v>
      </c>
      <c r="E200" s="77"/>
      <c r="F200" s="77">
        <v>1</v>
      </c>
      <c r="G200" s="77">
        <v>2</v>
      </c>
      <c r="H200" s="77">
        <v>2</v>
      </c>
      <c r="I200" s="77">
        <v>1</v>
      </c>
      <c r="J200" s="77">
        <v>0.2</v>
      </c>
      <c r="K200" s="77"/>
      <c r="L200" s="77"/>
      <c r="M200" s="77"/>
      <c r="N200" s="77"/>
      <c r="O200" s="76"/>
      <c r="P200" s="76"/>
    </row>
    <row r="201" spans="1:16" ht="27" x14ac:dyDescent="0.3">
      <c r="A201" s="210" t="s">
        <v>514</v>
      </c>
      <c r="B201" s="212" t="s">
        <v>694</v>
      </c>
      <c r="C201" s="79" t="s">
        <v>516</v>
      </c>
      <c r="D201" s="145">
        <f t="shared" si="16"/>
        <v>3.3</v>
      </c>
      <c r="E201" s="77">
        <v>1</v>
      </c>
      <c r="F201" s="77">
        <v>0.6</v>
      </c>
      <c r="G201" s="77">
        <v>1.2</v>
      </c>
      <c r="H201" s="77">
        <v>0.5</v>
      </c>
      <c r="I201" s="77"/>
      <c r="J201" s="77"/>
      <c r="K201" s="77"/>
      <c r="L201" s="77"/>
      <c r="M201" s="77"/>
      <c r="N201" s="77"/>
      <c r="O201" s="76"/>
      <c r="P201" s="76"/>
    </row>
    <row r="202" spans="1:16" ht="25.5" x14ac:dyDescent="0.3">
      <c r="A202" s="210" t="s">
        <v>514</v>
      </c>
      <c r="B202" s="211" t="s">
        <v>694</v>
      </c>
      <c r="C202" s="146" t="s">
        <v>517</v>
      </c>
      <c r="D202" s="145">
        <f t="shared" si="16"/>
        <v>28</v>
      </c>
      <c r="E202" s="77"/>
      <c r="F202" s="77"/>
      <c r="G202" s="77">
        <v>6</v>
      </c>
      <c r="H202" s="77"/>
      <c r="I202" s="77"/>
      <c r="J202" s="77">
        <v>7.3</v>
      </c>
      <c r="K202" s="77"/>
      <c r="L202" s="77"/>
      <c r="M202" s="77">
        <v>9.1999999999999993</v>
      </c>
      <c r="N202" s="77"/>
      <c r="O202" s="76"/>
      <c r="P202" s="76">
        <v>5.5</v>
      </c>
    </row>
    <row r="203" spans="1:16" ht="25.5" x14ac:dyDescent="0.3">
      <c r="A203" s="210" t="s">
        <v>514</v>
      </c>
      <c r="B203" s="211" t="s">
        <v>694</v>
      </c>
      <c r="C203" s="79" t="s">
        <v>518</v>
      </c>
      <c r="D203" s="145">
        <f t="shared" si="16"/>
        <v>6.4</v>
      </c>
      <c r="E203" s="77"/>
      <c r="F203" s="77"/>
      <c r="G203" s="77"/>
      <c r="H203" s="77">
        <v>0.8</v>
      </c>
      <c r="I203" s="77">
        <v>0.7</v>
      </c>
      <c r="J203" s="77">
        <v>1.2</v>
      </c>
      <c r="K203" s="77">
        <v>0.8</v>
      </c>
      <c r="L203" s="77">
        <v>0.9</v>
      </c>
      <c r="M203" s="77">
        <v>1</v>
      </c>
      <c r="N203" s="77">
        <v>1</v>
      </c>
      <c r="O203" s="76"/>
      <c r="P203" s="76"/>
    </row>
    <row r="204" spans="1:16" ht="27" x14ac:dyDescent="0.3">
      <c r="A204" s="210" t="s">
        <v>514</v>
      </c>
      <c r="B204" s="212" t="s">
        <v>694</v>
      </c>
      <c r="C204" s="79" t="s">
        <v>519</v>
      </c>
      <c r="D204" s="145">
        <f t="shared" si="16"/>
        <v>4.3</v>
      </c>
      <c r="E204" s="77"/>
      <c r="F204" s="77"/>
      <c r="G204" s="77"/>
      <c r="H204" s="77">
        <v>0.2</v>
      </c>
      <c r="I204" s="77">
        <v>0.2</v>
      </c>
      <c r="J204" s="77">
        <v>0.2</v>
      </c>
      <c r="K204" s="77">
        <v>0.6</v>
      </c>
      <c r="L204" s="77">
        <v>0.8</v>
      </c>
      <c r="M204" s="77">
        <v>1</v>
      </c>
      <c r="N204" s="77">
        <v>1.3</v>
      </c>
      <c r="O204" s="76"/>
      <c r="P204" s="76"/>
    </row>
    <row r="205" spans="1:16" ht="25.5" x14ac:dyDescent="0.3">
      <c r="A205" s="210" t="s">
        <v>514</v>
      </c>
      <c r="B205" s="211" t="s">
        <v>694</v>
      </c>
      <c r="C205" s="146" t="s">
        <v>696</v>
      </c>
      <c r="D205" s="145">
        <f t="shared" si="16"/>
        <v>12.099999999999998</v>
      </c>
      <c r="E205" s="77"/>
      <c r="F205" s="77"/>
      <c r="G205" s="77"/>
      <c r="H205" s="77">
        <v>0.5</v>
      </c>
      <c r="I205" s="77">
        <v>1.8</v>
      </c>
      <c r="J205" s="77">
        <v>1</v>
      </c>
      <c r="K205" s="77">
        <v>0.8</v>
      </c>
      <c r="L205" s="77">
        <v>2</v>
      </c>
      <c r="M205" s="77">
        <v>2.8</v>
      </c>
      <c r="N205" s="77">
        <v>3.2</v>
      </c>
      <c r="O205" s="76"/>
      <c r="P205" s="76"/>
    </row>
    <row r="206" spans="1:16" ht="25.5" x14ac:dyDescent="0.3">
      <c r="A206" s="210" t="s">
        <v>514</v>
      </c>
      <c r="B206" s="211" t="s">
        <v>694</v>
      </c>
      <c r="C206" s="79" t="s">
        <v>697</v>
      </c>
      <c r="D206" s="145">
        <f t="shared" si="16"/>
        <v>4</v>
      </c>
      <c r="E206" s="77"/>
      <c r="F206" s="77"/>
      <c r="G206" s="77"/>
      <c r="H206" s="77">
        <v>0.3</v>
      </c>
      <c r="I206" s="77">
        <v>0.2</v>
      </c>
      <c r="J206" s="77">
        <v>0.5</v>
      </c>
      <c r="K206" s="77">
        <v>0.8</v>
      </c>
      <c r="L206" s="77">
        <v>1.2</v>
      </c>
      <c r="M206" s="77">
        <v>1</v>
      </c>
      <c r="N206" s="77"/>
      <c r="O206" s="76"/>
      <c r="P206" s="76"/>
    </row>
    <row r="207" spans="1:16" ht="27" x14ac:dyDescent="0.3">
      <c r="A207" s="210" t="s">
        <v>514</v>
      </c>
      <c r="B207" s="212" t="s">
        <v>694</v>
      </c>
      <c r="C207" s="79" t="s">
        <v>520</v>
      </c>
      <c r="D207" s="145">
        <f t="shared" si="16"/>
        <v>0.30000000000000004</v>
      </c>
      <c r="E207" s="147"/>
      <c r="F207" s="147"/>
      <c r="G207" s="147"/>
      <c r="H207" s="147"/>
      <c r="I207" s="147">
        <v>0.03</v>
      </c>
      <c r="J207" s="147">
        <v>0.03</v>
      </c>
      <c r="K207" s="147">
        <v>0.04</v>
      </c>
      <c r="L207" s="77">
        <v>0.1</v>
      </c>
      <c r="M207" s="77">
        <v>0.1</v>
      </c>
      <c r="N207" s="77"/>
      <c r="O207" s="76"/>
      <c r="P207" s="76"/>
    </row>
    <row r="208" spans="1:16" ht="25.5" x14ac:dyDescent="0.3">
      <c r="A208" s="210" t="s">
        <v>514</v>
      </c>
      <c r="B208" s="211" t="s">
        <v>694</v>
      </c>
      <c r="C208" s="146" t="s">
        <v>521</v>
      </c>
      <c r="D208" s="145">
        <f t="shared" si="16"/>
        <v>0.22999999999999998</v>
      </c>
      <c r="E208" s="76"/>
      <c r="F208" s="76"/>
      <c r="G208" s="76"/>
      <c r="H208" s="76"/>
      <c r="I208" s="76">
        <v>0.03</v>
      </c>
      <c r="J208" s="76">
        <v>0.03</v>
      </c>
      <c r="K208" s="76">
        <v>0.03</v>
      </c>
      <c r="L208" s="77">
        <v>0.06</v>
      </c>
      <c r="M208" s="77">
        <v>0.08</v>
      </c>
      <c r="N208" s="77"/>
      <c r="O208" s="76"/>
      <c r="P208" s="76"/>
    </row>
    <row r="209" spans="1:16" ht="25.5" x14ac:dyDescent="0.3">
      <c r="A209" s="210" t="s">
        <v>514</v>
      </c>
      <c r="B209" s="211" t="s">
        <v>694</v>
      </c>
      <c r="C209" s="79" t="s">
        <v>522</v>
      </c>
      <c r="D209" s="145">
        <f t="shared" si="16"/>
        <v>0.12</v>
      </c>
      <c r="E209" s="76"/>
      <c r="F209" s="76"/>
      <c r="G209" s="76"/>
      <c r="H209" s="76"/>
      <c r="I209" s="76">
        <v>0.02</v>
      </c>
      <c r="J209" s="76">
        <v>0.02</v>
      </c>
      <c r="K209" s="76">
        <v>0.02</v>
      </c>
      <c r="L209" s="76">
        <v>0.03</v>
      </c>
      <c r="M209" s="76">
        <v>0.03</v>
      </c>
      <c r="N209" s="76"/>
      <c r="O209" s="76"/>
      <c r="P209" s="76"/>
    </row>
    <row r="210" spans="1:16" ht="27" x14ac:dyDescent="0.3">
      <c r="A210" s="210" t="s">
        <v>514</v>
      </c>
      <c r="B210" s="212" t="s">
        <v>694</v>
      </c>
      <c r="C210" s="79" t="s">
        <v>698</v>
      </c>
      <c r="D210" s="145">
        <f t="shared" si="16"/>
        <v>1.05</v>
      </c>
      <c r="E210" s="76"/>
      <c r="F210" s="76"/>
      <c r="G210" s="76"/>
      <c r="H210" s="76">
        <v>0.06</v>
      </c>
      <c r="I210" s="76">
        <v>0.08</v>
      </c>
      <c r="J210" s="76">
        <v>0.08</v>
      </c>
      <c r="K210" s="76">
        <v>0.13</v>
      </c>
      <c r="L210" s="76">
        <v>0.2</v>
      </c>
      <c r="M210" s="76">
        <v>0.5</v>
      </c>
      <c r="N210" s="76"/>
      <c r="O210" s="76"/>
      <c r="P210" s="76"/>
    </row>
    <row r="211" spans="1:16" ht="25.5" x14ac:dyDescent="0.3">
      <c r="A211" s="210" t="s">
        <v>514</v>
      </c>
      <c r="B211" s="211" t="s">
        <v>694</v>
      </c>
      <c r="C211" s="146" t="s">
        <v>523</v>
      </c>
      <c r="D211" s="145">
        <f t="shared" si="16"/>
        <v>4.8000000000000007</v>
      </c>
      <c r="E211" s="77"/>
      <c r="F211" s="77"/>
      <c r="G211" s="77"/>
      <c r="H211" s="77">
        <v>0.2</v>
      </c>
      <c r="I211" s="77">
        <v>0.8</v>
      </c>
      <c r="J211" s="77">
        <v>0.7</v>
      </c>
      <c r="K211" s="77">
        <v>0.8</v>
      </c>
      <c r="L211" s="77">
        <v>0.7</v>
      </c>
      <c r="M211" s="77">
        <v>0.7</v>
      </c>
      <c r="N211" s="77">
        <v>0.9</v>
      </c>
      <c r="O211" s="76"/>
      <c r="P211" s="76"/>
    </row>
    <row r="212" spans="1:16" ht="25.5" x14ac:dyDescent="0.3">
      <c r="A212" s="210" t="s">
        <v>514</v>
      </c>
      <c r="B212" s="211" t="s">
        <v>694</v>
      </c>
      <c r="C212" s="79" t="s">
        <v>524</v>
      </c>
      <c r="D212" s="145">
        <f t="shared" si="16"/>
        <v>5.6999999999999993</v>
      </c>
      <c r="E212" s="77">
        <v>0.8</v>
      </c>
      <c r="F212" s="77">
        <v>0.5</v>
      </c>
      <c r="G212" s="77">
        <v>1</v>
      </c>
      <c r="H212" s="77">
        <v>1</v>
      </c>
      <c r="I212" s="77">
        <v>1</v>
      </c>
      <c r="J212" s="77">
        <v>1.4</v>
      </c>
      <c r="K212" s="77"/>
      <c r="L212" s="77"/>
      <c r="M212" s="77"/>
      <c r="N212" s="77"/>
      <c r="O212" s="76"/>
      <c r="P212" s="76"/>
    </row>
    <row r="213" spans="1:16" ht="27" x14ac:dyDescent="0.3">
      <c r="A213" s="210" t="s">
        <v>514</v>
      </c>
      <c r="B213" s="212" t="s">
        <v>694</v>
      </c>
      <c r="C213" s="79" t="s">
        <v>525</v>
      </c>
      <c r="D213" s="145">
        <f t="shared" si="16"/>
        <v>2.1</v>
      </c>
      <c r="E213" s="77"/>
      <c r="F213" s="77"/>
      <c r="G213" s="77">
        <v>0.3</v>
      </c>
      <c r="H213" s="77">
        <v>0.4</v>
      </c>
      <c r="I213" s="77">
        <v>0.4</v>
      </c>
      <c r="J213" s="77">
        <v>0.2</v>
      </c>
      <c r="K213" s="77">
        <v>0.4</v>
      </c>
      <c r="L213" s="77">
        <v>0.4</v>
      </c>
      <c r="M213" s="77"/>
      <c r="N213" s="77"/>
      <c r="O213" s="76"/>
      <c r="P213" s="76"/>
    </row>
    <row r="214" spans="1:16" ht="25.5" x14ac:dyDescent="0.3">
      <c r="A214" s="210" t="s">
        <v>514</v>
      </c>
      <c r="B214" s="211" t="s">
        <v>694</v>
      </c>
      <c r="C214" s="146" t="s">
        <v>526</v>
      </c>
      <c r="D214" s="145">
        <f t="shared" si="16"/>
        <v>1.7</v>
      </c>
      <c r="E214" s="77"/>
      <c r="F214" s="77"/>
      <c r="G214" s="77"/>
      <c r="H214" s="77">
        <v>0.25</v>
      </c>
      <c r="I214" s="77">
        <v>0.25</v>
      </c>
      <c r="J214" s="77">
        <v>0.25</v>
      </c>
      <c r="K214" s="77">
        <v>0.25</v>
      </c>
      <c r="L214" s="77">
        <v>0.25</v>
      </c>
      <c r="M214" s="77">
        <v>0.25</v>
      </c>
      <c r="N214" s="77">
        <v>0.2</v>
      </c>
      <c r="O214" s="76"/>
      <c r="P214" s="76"/>
    </row>
    <row r="215" spans="1:16" ht="25.5" x14ac:dyDescent="0.3">
      <c r="A215" s="210" t="s">
        <v>514</v>
      </c>
      <c r="B215" s="211" t="s">
        <v>694</v>
      </c>
      <c r="C215" s="79" t="s">
        <v>527</v>
      </c>
      <c r="D215" s="145">
        <f t="shared" si="16"/>
        <v>3.6</v>
      </c>
      <c r="E215" s="77"/>
      <c r="F215" s="77"/>
      <c r="G215" s="77"/>
      <c r="H215" s="77">
        <v>0.3</v>
      </c>
      <c r="I215" s="77">
        <v>0.4</v>
      </c>
      <c r="J215" s="77">
        <v>0.4</v>
      </c>
      <c r="K215" s="77">
        <v>0.5</v>
      </c>
      <c r="L215" s="77">
        <v>0.5</v>
      </c>
      <c r="M215" s="77">
        <v>0.5</v>
      </c>
      <c r="N215" s="77"/>
      <c r="O215" s="76">
        <v>0.5</v>
      </c>
      <c r="P215" s="76">
        <v>0.5</v>
      </c>
    </row>
    <row r="216" spans="1:16" ht="27" x14ac:dyDescent="0.3">
      <c r="A216" s="210" t="s">
        <v>514</v>
      </c>
      <c r="B216" s="212" t="s">
        <v>694</v>
      </c>
      <c r="C216" s="79" t="s">
        <v>528</v>
      </c>
      <c r="D216" s="145">
        <f t="shared" si="16"/>
        <v>5</v>
      </c>
      <c r="E216" s="77"/>
      <c r="F216" s="77"/>
      <c r="G216" s="77"/>
      <c r="H216" s="77"/>
      <c r="I216" s="77"/>
      <c r="J216" s="77">
        <v>1</v>
      </c>
      <c r="K216" s="77">
        <v>1</v>
      </c>
      <c r="L216" s="77">
        <v>1</v>
      </c>
      <c r="M216" s="77">
        <v>1</v>
      </c>
      <c r="N216" s="77">
        <v>1</v>
      </c>
      <c r="O216" s="76"/>
      <c r="P216" s="76"/>
    </row>
    <row r="217" spans="1:16" ht="31.5" customHeight="1" x14ac:dyDescent="0.3">
      <c r="A217" s="210" t="s">
        <v>514</v>
      </c>
      <c r="B217" s="212" t="s">
        <v>694</v>
      </c>
      <c r="C217" s="79" t="s">
        <v>529</v>
      </c>
      <c r="D217" s="145">
        <f t="shared" si="16"/>
        <v>3.9</v>
      </c>
      <c r="E217" s="77"/>
      <c r="F217" s="77"/>
      <c r="G217" s="77"/>
      <c r="H217" s="77"/>
      <c r="I217" s="77"/>
      <c r="J217" s="77"/>
      <c r="K217" s="77">
        <v>1.9</v>
      </c>
      <c r="L217" s="77">
        <v>2</v>
      </c>
      <c r="M217" s="77"/>
      <c r="N217" s="77"/>
      <c r="O217" s="76"/>
      <c r="P217" s="76"/>
    </row>
    <row r="218" spans="1:16" x14ac:dyDescent="0.3">
      <c r="A218" s="311" t="s">
        <v>489</v>
      </c>
      <c r="B218" s="312"/>
      <c r="C218" s="312"/>
      <c r="D218" s="314">
        <f>SUM(D196:D217)</f>
        <v>123.8</v>
      </c>
      <c r="E218" s="314">
        <f>SUM(E196:E217)</f>
        <v>1.9000000000000001</v>
      </c>
      <c r="F218" s="314">
        <f>SUM(F196:F217)</f>
        <v>3.6</v>
      </c>
      <c r="G218" s="314">
        <f>SUM(G196:G217)</f>
        <v>12.3</v>
      </c>
      <c r="H218" s="314">
        <f>SUM(H196:H217)</f>
        <v>8.31</v>
      </c>
      <c r="I218" s="314">
        <f>SUM(I196:I217)</f>
        <v>9.2100000000000009</v>
      </c>
      <c r="J218" s="314">
        <f>SUM(J196:J217)</f>
        <v>17.509999999999994</v>
      </c>
      <c r="K218" s="314">
        <f>SUM(K196:K217)</f>
        <v>11.069999999999999</v>
      </c>
      <c r="L218" s="314">
        <f>SUM(L196:L217)</f>
        <v>15.139999999999997</v>
      </c>
      <c r="M218" s="314">
        <f>SUM(M196:M217)</f>
        <v>20.16</v>
      </c>
      <c r="N218" s="314">
        <f>SUM(N196:N217)</f>
        <v>11.6</v>
      </c>
      <c r="O218" s="314">
        <f>SUM(O196:O217)</f>
        <v>3</v>
      </c>
      <c r="P218" s="314">
        <f>SUM(P196:P217)</f>
        <v>10</v>
      </c>
    </row>
    <row r="219" spans="1:16" x14ac:dyDescent="0.3">
      <c r="A219" s="35"/>
      <c r="B219" s="36"/>
      <c r="C219" s="36"/>
      <c r="D219" s="35"/>
      <c r="E219" s="282">
        <f>SUM(E218:G218)</f>
        <v>17.8</v>
      </c>
      <c r="F219" s="283"/>
      <c r="G219" s="283"/>
      <c r="H219" s="282">
        <f>SUM(H218:J218)</f>
        <v>35.03</v>
      </c>
      <c r="I219" s="283"/>
      <c r="J219" s="283"/>
      <c r="K219" s="282">
        <f>SUM(K218:M218)</f>
        <v>46.36999999999999</v>
      </c>
      <c r="L219" s="283"/>
      <c r="M219" s="283"/>
      <c r="N219" s="282">
        <f>SUM(N218:P218)</f>
        <v>24.6</v>
      </c>
      <c r="O219" s="283"/>
      <c r="P219" s="283"/>
    </row>
    <row r="220" spans="1:16" ht="24" x14ac:dyDescent="0.3">
      <c r="A220" s="152" t="s">
        <v>553</v>
      </c>
      <c r="B220" s="152" t="s">
        <v>337</v>
      </c>
      <c r="C220" s="152" t="s">
        <v>446</v>
      </c>
      <c r="D220" s="153" t="s">
        <v>339</v>
      </c>
      <c r="E220" s="184">
        <v>1</v>
      </c>
      <c r="F220" s="184">
        <v>2</v>
      </c>
      <c r="G220" s="184">
        <v>3</v>
      </c>
      <c r="H220" s="184">
        <v>4</v>
      </c>
      <c r="I220" s="184">
        <v>5</v>
      </c>
      <c r="J220" s="184">
        <v>6</v>
      </c>
      <c r="K220" s="184">
        <v>7</v>
      </c>
      <c r="L220" s="184">
        <v>8</v>
      </c>
      <c r="M220" s="184">
        <v>9</v>
      </c>
      <c r="N220" s="184">
        <v>10</v>
      </c>
      <c r="O220" s="184">
        <v>11</v>
      </c>
      <c r="P220" s="184">
        <v>12</v>
      </c>
    </row>
    <row r="221" spans="1:16" ht="56.25" customHeight="1" x14ac:dyDescent="0.3">
      <c r="A221" s="309" t="s">
        <v>514</v>
      </c>
      <c r="B221" s="213" t="s">
        <v>831</v>
      </c>
      <c r="C221" s="310" t="s">
        <v>529</v>
      </c>
      <c r="D221" s="77">
        <v>8</v>
      </c>
      <c r="E221" s="77"/>
      <c r="F221" s="77"/>
      <c r="G221" s="77"/>
      <c r="H221" s="77"/>
      <c r="I221" s="77"/>
      <c r="J221" s="77"/>
      <c r="K221" s="77"/>
      <c r="L221" s="77">
        <v>2</v>
      </c>
      <c r="M221" s="77">
        <v>2</v>
      </c>
      <c r="N221" s="77">
        <v>2</v>
      </c>
      <c r="O221" s="76">
        <v>2</v>
      </c>
      <c r="P221" s="76"/>
    </row>
    <row r="222" spans="1:16" ht="34.5" customHeight="1" x14ac:dyDescent="0.3">
      <c r="A222" s="213" t="s">
        <v>484</v>
      </c>
      <c r="B222" s="213" t="s">
        <v>831</v>
      </c>
      <c r="C222" s="310" t="s">
        <v>493</v>
      </c>
      <c r="D222" s="77">
        <v>1</v>
      </c>
      <c r="E222" s="77"/>
      <c r="F222" s="77"/>
      <c r="G222" s="77"/>
      <c r="H222" s="77"/>
      <c r="I222" s="77"/>
      <c r="J222" s="77"/>
      <c r="K222" s="77"/>
      <c r="L222" s="77"/>
      <c r="M222" s="77">
        <v>0.25</v>
      </c>
      <c r="N222" s="77">
        <v>0.25</v>
      </c>
      <c r="O222" s="76">
        <v>0.25</v>
      </c>
      <c r="P222" s="76">
        <v>0.25</v>
      </c>
    </row>
    <row r="223" spans="1:16" ht="49.5" x14ac:dyDescent="0.3">
      <c r="A223" s="33" t="s">
        <v>484</v>
      </c>
      <c r="B223" s="213" t="s">
        <v>831</v>
      </c>
      <c r="C223" s="49" t="s">
        <v>811</v>
      </c>
      <c r="D223" s="4">
        <v>0.44</v>
      </c>
      <c r="E223" s="4"/>
      <c r="F223" s="4">
        <v>0.1</v>
      </c>
      <c r="G223" s="4"/>
      <c r="H223" s="4">
        <v>0.1</v>
      </c>
      <c r="I223" s="4"/>
      <c r="J223" s="4">
        <v>0.1</v>
      </c>
      <c r="K223" s="4"/>
      <c r="L223" s="4">
        <v>0.1</v>
      </c>
      <c r="M223" s="4"/>
      <c r="N223" s="4">
        <v>0.04</v>
      </c>
      <c r="O223" s="4"/>
      <c r="P223" s="4"/>
    </row>
    <row r="224" spans="1:16" x14ac:dyDescent="0.3">
      <c r="A224" s="305" t="s">
        <v>554</v>
      </c>
      <c r="B224" s="305"/>
      <c r="C224" s="305"/>
      <c r="D224" s="306">
        <f>SUM(D221:D222)</f>
        <v>9</v>
      </c>
      <c r="E224" s="306">
        <f t="shared" ref="E224:P224" si="17">SUM(E221:E222)</f>
        <v>0</v>
      </c>
      <c r="F224" s="306">
        <f t="shared" si="17"/>
        <v>0</v>
      </c>
      <c r="G224" s="306">
        <f t="shared" si="17"/>
        <v>0</v>
      </c>
      <c r="H224" s="306">
        <f t="shared" si="17"/>
        <v>0</v>
      </c>
      <c r="I224" s="306">
        <f t="shared" si="17"/>
        <v>0</v>
      </c>
      <c r="J224" s="306">
        <f t="shared" si="17"/>
        <v>0</v>
      </c>
      <c r="K224" s="306">
        <f t="shared" si="17"/>
        <v>0</v>
      </c>
      <c r="L224" s="306">
        <f t="shared" si="17"/>
        <v>2</v>
      </c>
      <c r="M224" s="306">
        <f t="shared" si="17"/>
        <v>2.25</v>
      </c>
      <c r="N224" s="306">
        <f t="shared" si="17"/>
        <v>2.25</v>
      </c>
      <c r="O224" s="306">
        <f t="shared" si="17"/>
        <v>2.25</v>
      </c>
      <c r="P224" s="306">
        <f t="shared" si="17"/>
        <v>0.25</v>
      </c>
    </row>
    <row r="225" spans="1:16" x14ac:dyDescent="0.3">
      <c r="A225" s="307"/>
      <c r="B225" s="307"/>
      <c r="C225" s="307"/>
      <c r="D225" s="306"/>
      <c r="E225" s="308">
        <f>+E224+F224+G224</f>
        <v>0</v>
      </c>
      <c r="F225" s="308"/>
      <c r="G225" s="308"/>
      <c r="H225" s="308">
        <f>+H224+I224+J224</f>
        <v>0</v>
      </c>
      <c r="I225" s="308"/>
      <c r="J225" s="308"/>
      <c r="K225" s="308">
        <f>+K224+L224+M224</f>
        <v>4.25</v>
      </c>
      <c r="L225" s="308"/>
      <c r="M225" s="308"/>
      <c r="N225" s="308">
        <f>+N224+O224+P224</f>
        <v>4.75</v>
      </c>
      <c r="O225" s="308"/>
      <c r="P225" s="308"/>
    </row>
    <row r="226" spans="1:16" x14ac:dyDescent="0.3">
      <c r="A226" s="35"/>
      <c r="B226" s="36"/>
      <c r="C226" s="36"/>
      <c r="D226" s="35"/>
      <c r="E226" s="37"/>
      <c r="F226" s="188"/>
      <c r="G226" s="188"/>
      <c r="H226" s="37"/>
      <c r="I226" s="188"/>
      <c r="J226" s="188"/>
      <c r="K226" s="37"/>
      <c r="L226" s="188"/>
      <c r="M226" s="188"/>
      <c r="N226" s="37"/>
      <c r="O226" s="188"/>
      <c r="P226" s="188"/>
    </row>
    <row r="227" spans="1:16" x14ac:dyDescent="0.3">
      <c r="A227" s="35"/>
      <c r="B227" s="36"/>
      <c r="C227" s="36"/>
      <c r="D227" s="35"/>
      <c r="E227" s="188"/>
      <c r="F227" s="188"/>
      <c r="G227" s="188"/>
      <c r="H227" s="37">
        <f>+E219+H219</f>
        <v>52.83</v>
      </c>
      <c r="I227" s="188"/>
      <c r="J227" s="188"/>
      <c r="K227" s="37">
        <f>+H227+K219</f>
        <v>99.199999999999989</v>
      </c>
      <c r="L227" s="188"/>
      <c r="M227" s="188"/>
      <c r="N227" s="37">
        <f>+K227+N219</f>
        <v>123.79999999999998</v>
      </c>
      <c r="O227" s="188"/>
      <c r="P227" s="37"/>
    </row>
    <row r="228" spans="1:16" ht="33" x14ac:dyDescent="0.3">
      <c r="A228" s="184" t="s">
        <v>336</v>
      </c>
      <c r="B228" s="184" t="s">
        <v>337</v>
      </c>
      <c r="C228" s="184" t="s">
        <v>338</v>
      </c>
      <c r="D228" s="181" t="s">
        <v>339</v>
      </c>
      <c r="E228" s="184">
        <v>1</v>
      </c>
      <c r="F228" s="184">
        <v>2</v>
      </c>
      <c r="G228" s="184">
        <v>3</v>
      </c>
      <c r="H228" s="184">
        <v>4</v>
      </c>
      <c r="I228" s="184">
        <v>5</v>
      </c>
      <c r="J228" s="184">
        <v>6</v>
      </c>
      <c r="K228" s="184">
        <v>7</v>
      </c>
      <c r="L228" s="184">
        <v>8</v>
      </c>
      <c r="M228" s="184">
        <v>9</v>
      </c>
      <c r="N228" s="184">
        <v>10</v>
      </c>
      <c r="O228" s="184">
        <v>11</v>
      </c>
      <c r="P228" s="184">
        <v>12</v>
      </c>
    </row>
    <row r="229" spans="1:16" ht="16.5" customHeight="1" x14ac:dyDescent="0.3">
      <c r="A229" s="278" t="s">
        <v>469</v>
      </c>
      <c r="B229" s="280" t="s">
        <v>471</v>
      </c>
      <c r="C229" s="49" t="s">
        <v>472</v>
      </c>
      <c r="D229" s="56">
        <f>SUM(E229:P229)</f>
        <v>1.5</v>
      </c>
      <c r="E229" s="56"/>
      <c r="F229" s="56"/>
      <c r="G229" s="56"/>
      <c r="H229" s="56"/>
      <c r="I229" s="56"/>
      <c r="J229" s="56"/>
      <c r="K229" s="56"/>
      <c r="L229" s="56">
        <v>1</v>
      </c>
      <c r="M229" s="56"/>
      <c r="N229" s="56"/>
      <c r="O229" s="56"/>
      <c r="P229" s="56">
        <v>0.5</v>
      </c>
    </row>
    <row r="230" spans="1:16" x14ac:dyDescent="0.3">
      <c r="A230" s="279"/>
      <c r="B230" s="281"/>
      <c r="C230" s="57" t="s">
        <v>470</v>
      </c>
      <c r="D230" s="56">
        <f>SUM(E230:P230)</f>
        <v>0.5</v>
      </c>
      <c r="E230" s="56"/>
      <c r="F230" s="56"/>
      <c r="G230" s="56"/>
      <c r="H230" s="56"/>
      <c r="I230" s="56"/>
      <c r="J230" s="56"/>
      <c r="K230" s="56"/>
      <c r="L230" s="56"/>
      <c r="M230" s="56"/>
      <c r="N230" s="56"/>
      <c r="O230" s="56"/>
      <c r="P230" s="56">
        <v>0.5</v>
      </c>
    </row>
    <row r="231" spans="1:16" x14ac:dyDescent="0.3">
      <c r="A231" s="273" t="s">
        <v>473</v>
      </c>
      <c r="B231" s="273"/>
      <c r="C231" s="273"/>
      <c r="D231" s="182">
        <f>SUM(D229:D230)</f>
        <v>2</v>
      </c>
      <c r="E231" s="182">
        <f t="shared" ref="E231:P231" si="18">SUM(E229:E230)</f>
        <v>0</v>
      </c>
      <c r="F231" s="182">
        <f t="shared" si="18"/>
        <v>0</v>
      </c>
      <c r="G231" s="182">
        <f t="shared" si="18"/>
        <v>0</v>
      </c>
      <c r="H231" s="182">
        <f t="shared" si="18"/>
        <v>0</v>
      </c>
      <c r="I231" s="182">
        <f t="shared" si="18"/>
        <v>0</v>
      </c>
      <c r="J231" s="182">
        <f t="shared" si="18"/>
        <v>0</v>
      </c>
      <c r="K231" s="182">
        <f t="shared" si="18"/>
        <v>0</v>
      </c>
      <c r="L231" s="182">
        <f t="shared" si="18"/>
        <v>1</v>
      </c>
      <c r="M231" s="182">
        <f t="shared" si="18"/>
        <v>0</v>
      </c>
      <c r="N231" s="182">
        <f t="shared" si="18"/>
        <v>0</v>
      </c>
      <c r="O231" s="182">
        <f t="shared" si="18"/>
        <v>0</v>
      </c>
      <c r="P231" s="182">
        <f t="shared" si="18"/>
        <v>1</v>
      </c>
    </row>
    <row r="232" spans="1:16" x14ac:dyDescent="0.3">
      <c r="A232" s="275"/>
      <c r="B232" s="275"/>
      <c r="C232" s="275"/>
      <c r="D232" s="182"/>
      <c r="E232" s="268">
        <f>SUM(E231:G231)</f>
        <v>0</v>
      </c>
      <c r="F232" s="268"/>
      <c r="G232" s="268"/>
      <c r="H232" s="268">
        <f>SUM(H231:J231)</f>
        <v>0</v>
      </c>
      <c r="I232" s="268"/>
      <c r="J232" s="268"/>
      <c r="K232" s="268">
        <f>SUM(K231:M231)</f>
        <v>1</v>
      </c>
      <c r="L232" s="268"/>
      <c r="M232" s="268"/>
      <c r="N232" s="268">
        <f>SUM(N231:P231)</f>
        <v>1</v>
      </c>
      <c r="O232" s="268"/>
      <c r="P232" s="268"/>
    </row>
    <row r="233" spans="1:16" x14ac:dyDescent="0.3">
      <c r="A233" s="35"/>
      <c r="B233" s="36"/>
      <c r="C233" s="36"/>
      <c r="D233" s="35"/>
      <c r="E233" s="188"/>
      <c r="F233" s="188"/>
      <c r="G233" s="188"/>
      <c r="H233" s="188"/>
      <c r="I233" s="188"/>
      <c r="J233" s="188"/>
      <c r="K233" s="188"/>
      <c r="L233" s="188"/>
      <c r="M233" s="188"/>
      <c r="N233" s="75">
        <f>+K232+N232</f>
        <v>2</v>
      </c>
      <c r="O233" s="188"/>
      <c r="P233" s="37"/>
    </row>
    <row r="234" spans="1:16" ht="33" x14ac:dyDescent="0.3">
      <c r="A234" s="38" t="s">
        <v>336</v>
      </c>
      <c r="B234" s="38" t="s">
        <v>337</v>
      </c>
      <c r="C234" s="38" t="s">
        <v>338</v>
      </c>
      <c r="D234" s="42" t="s">
        <v>339</v>
      </c>
      <c r="E234" s="38">
        <v>1</v>
      </c>
      <c r="F234" s="38">
        <v>2</v>
      </c>
      <c r="G234" s="38">
        <v>3</v>
      </c>
      <c r="H234" s="38">
        <v>4</v>
      </c>
      <c r="I234" s="38">
        <v>5</v>
      </c>
      <c r="J234" s="38">
        <v>6</v>
      </c>
      <c r="K234" s="38">
        <v>7</v>
      </c>
      <c r="L234" s="38">
        <v>8</v>
      </c>
      <c r="M234" s="38">
        <v>9</v>
      </c>
      <c r="N234" s="38">
        <v>10</v>
      </c>
      <c r="O234" s="38">
        <v>11</v>
      </c>
      <c r="P234" s="38">
        <v>12</v>
      </c>
    </row>
    <row r="235" spans="1:16" ht="49.5" x14ac:dyDescent="0.3">
      <c r="A235" s="33" t="s">
        <v>469</v>
      </c>
      <c r="B235" s="58" t="s">
        <v>459</v>
      </c>
      <c r="C235" s="49" t="s">
        <v>470</v>
      </c>
      <c r="D235" s="43">
        <f>SUM(E235:P235)</f>
        <v>4</v>
      </c>
      <c r="E235" s="43"/>
      <c r="F235" s="43"/>
      <c r="G235" s="43"/>
      <c r="H235" s="43"/>
      <c r="I235" s="43"/>
      <c r="J235" s="43"/>
      <c r="K235" s="43">
        <v>2</v>
      </c>
      <c r="L235" s="43"/>
      <c r="M235" s="43"/>
      <c r="N235" s="43"/>
      <c r="O235" s="43"/>
      <c r="P235" s="43">
        <v>2</v>
      </c>
    </row>
    <row r="236" spans="1:16" ht="33" x14ac:dyDescent="0.3">
      <c r="A236" s="58" t="s">
        <v>484</v>
      </c>
      <c r="B236" s="49" t="s">
        <v>582</v>
      </c>
      <c r="C236" s="59" t="s">
        <v>482</v>
      </c>
      <c r="D236" s="50">
        <f t="shared" ref="D236:D238" si="19">SUM(E236:P236)</f>
        <v>3</v>
      </c>
      <c r="E236" s="71"/>
      <c r="F236" s="72"/>
      <c r="G236" s="72">
        <v>1</v>
      </c>
      <c r="H236" s="72"/>
      <c r="I236" s="72"/>
      <c r="J236" s="72"/>
      <c r="K236" s="72"/>
      <c r="L236" s="72"/>
      <c r="M236" s="72"/>
      <c r="N236" s="72"/>
      <c r="O236" s="72"/>
      <c r="P236" s="126">
        <v>2</v>
      </c>
    </row>
    <row r="237" spans="1:16" ht="33" x14ac:dyDescent="0.3">
      <c r="A237" s="58" t="s">
        <v>484</v>
      </c>
      <c r="B237" s="49" t="s">
        <v>582</v>
      </c>
      <c r="C237" s="59" t="s">
        <v>497</v>
      </c>
      <c r="D237" s="50">
        <f t="shared" si="19"/>
        <v>1</v>
      </c>
      <c r="E237" s="71"/>
      <c r="F237" s="72"/>
      <c r="G237" s="72"/>
      <c r="H237" s="72"/>
      <c r="I237" s="72"/>
      <c r="J237" s="72"/>
      <c r="K237" s="72"/>
      <c r="L237" s="72"/>
      <c r="M237" s="54"/>
      <c r="N237" s="72">
        <v>1</v>
      </c>
      <c r="O237" s="72"/>
      <c r="P237" s="126"/>
    </row>
    <row r="238" spans="1:16" ht="33" x14ac:dyDescent="0.3">
      <c r="A238" s="58" t="s">
        <v>484</v>
      </c>
      <c r="B238" s="49" t="s">
        <v>582</v>
      </c>
      <c r="C238" s="59" t="s">
        <v>498</v>
      </c>
      <c r="D238" s="50">
        <f t="shared" si="19"/>
        <v>3</v>
      </c>
      <c r="E238" s="127"/>
      <c r="F238" s="70"/>
      <c r="G238" s="70"/>
      <c r="H238" s="70"/>
      <c r="I238" s="70"/>
      <c r="J238" s="70">
        <v>1</v>
      </c>
      <c r="K238" s="70"/>
      <c r="L238" s="70"/>
      <c r="M238" s="70">
        <v>1</v>
      </c>
      <c r="N238" s="70"/>
      <c r="O238" s="70"/>
      <c r="P238" s="128">
        <v>1</v>
      </c>
    </row>
    <row r="239" spans="1:16" x14ac:dyDescent="0.3">
      <c r="A239" s="272" t="s">
        <v>460</v>
      </c>
      <c r="B239" s="273"/>
      <c r="C239" s="287"/>
      <c r="D239" s="182">
        <f>SUM(D235:D238)</f>
        <v>11</v>
      </c>
      <c r="E239" s="182">
        <f t="shared" ref="E239:P239" si="20">SUM(E235:E238)</f>
        <v>0</v>
      </c>
      <c r="F239" s="182">
        <f t="shared" si="20"/>
        <v>0</v>
      </c>
      <c r="G239" s="182">
        <f t="shared" si="20"/>
        <v>1</v>
      </c>
      <c r="H239" s="182">
        <f t="shared" si="20"/>
        <v>0</v>
      </c>
      <c r="I239" s="182">
        <f t="shared" si="20"/>
        <v>0</v>
      </c>
      <c r="J239" s="182">
        <f t="shared" si="20"/>
        <v>1</v>
      </c>
      <c r="K239" s="182">
        <f t="shared" si="20"/>
        <v>2</v>
      </c>
      <c r="L239" s="182">
        <f t="shared" si="20"/>
        <v>0</v>
      </c>
      <c r="M239" s="182">
        <f t="shared" si="20"/>
        <v>1</v>
      </c>
      <c r="N239" s="182">
        <f t="shared" si="20"/>
        <v>1</v>
      </c>
      <c r="O239" s="182">
        <f t="shared" si="20"/>
        <v>0</v>
      </c>
      <c r="P239" s="182">
        <f t="shared" si="20"/>
        <v>5</v>
      </c>
    </row>
    <row r="240" spans="1:16" x14ac:dyDescent="0.3">
      <c r="A240" s="274"/>
      <c r="B240" s="275"/>
      <c r="C240" s="288"/>
      <c r="D240" s="182"/>
      <c r="E240" s="268">
        <f>SUM(E239:G239)</f>
        <v>1</v>
      </c>
      <c r="F240" s="268"/>
      <c r="G240" s="268"/>
      <c r="H240" s="268">
        <f>SUM(H239:J239)</f>
        <v>1</v>
      </c>
      <c r="I240" s="268"/>
      <c r="J240" s="268"/>
      <c r="K240" s="268">
        <f>SUM(K239:M239)</f>
        <v>3</v>
      </c>
      <c r="L240" s="268"/>
      <c r="M240" s="268"/>
      <c r="N240" s="268">
        <f>SUM(N239:P239)</f>
        <v>6</v>
      </c>
      <c r="O240" s="268"/>
      <c r="P240" s="268"/>
    </row>
    <row r="241" spans="1:16" x14ac:dyDescent="0.3">
      <c r="A241" s="54"/>
      <c r="H241" s="208">
        <f>+E240+H240</f>
        <v>2</v>
      </c>
      <c r="K241" s="208">
        <f>+H241+K240</f>
        <v>5</v>
      </c>
      <c r="N241" s="208">
        <f>+K241+N240</f>
        <v>11</v>
      </c>
    </row>
    <row r="242" spans="1:16" ht="33" x14ac:dyDescent="0.3">
      <c r="A242" s="38" t="s">
        <v>336</v>
      </c>
      <c r="B242" s="38" t="s">
        <v>337</v>
      </c>
      <c r="C242" s="38" t="s">
        <v>338</v>
      </c>
      <c r="D242" s="42" t="s">
        <v>339</v>
      </c>
      <c r="E242" s="38">
        <v>1</v>
      </c>
      <c r="F242" s="38">
        <v>2</v>
      </c>
      <c r="G242" s="38">
        <v>3</v>
      </c>
      <c r="H242" s="38">
        <v>4</v>
      </c>
      <c r="I242" s="38">
        <v>5</v>
      </c>
      <c r="J242" s="38">
        <v>6</v>
      </c>
      <c r="K242" s="38">
        <v>7</v>
      </c>
      <c r="L242" s="38">
        <v>8</v>
      </c>
      <c r="M242" s="38">
        <v>9</v>
      </c>
      <c r="N242" s="38">
        <v>10</v>
      </c>
      <c r="O242" s="38">
        <v>11</v>
      </c>
      <c r="P242" s="38">
        <v>12</v>
      </c>
    </row>
    <row r="243" spans="1:16" ht="33" x14ac:dyDescent="0.3">
      <c r="A243" s="33" t="s">
        <v>355</v>
      </c>
      <c r="B243" s="49" t="s">
        <v>461</v>
      </c>
      <c r="C243" s="214" t="s">
        <v>462</v>
      </c>
      <c r="D243" s="215">
        <f>SUM(E243:P243)</f>
        <v>1</v>
      </c>
      <c r="E243" s="43"/>
      <c r="F243" s="43"/>
      <c r="G243" s="43"/>
      <c r="H243" s="43"/>
      <c r="I243" s="43"/>
      <c r="J243" s="43"/>
      <c r="K243" s="43"/>
      <c r="L243" s="43"/>
      <c r="M243" s="43"/>
      <c r="N243" s="43"/>
      <c r="O243" s="43"/>
      <c r="P243" s="43">
        <v>1</v>
      </c>
    </row>
    <row r="244" spans="1:16" ht="33" x14ac:dyDescent="0.3">
      <c r="A244" s="33" t="s">
        <v>355</v>
      </c>
      <c r="B244" s="49" t="s">
        <v>461</v>
      </c>
      <c r="C244" s="2" t="s">
        <v>463</v>
      </c>
      <c r="D244" s="215">
        <f t="shared" ref="D244:D245" si="21">SUM(E244:P244)</f>
        <v>1</v>
      </c>
      <c r="E244" s="43"/>
      <c r="F244" s="43"/>
      <c r="G244" s="43"/>
      <c r="H244" s="43"/>
      <c r="I244" s="43"/>
      <c r="J244" s="43">
        <v>1</v>
      </c>
      <c r="K244" s="43"/>
      <c r="L244" s="43"/>
      <c r="M244" s="43"/>
      <c r="N244" s="43"/>
      <c r="O244" s="43"/>
      <c r="P244" s="43"/>
    </row>
    <row r="245" spans="1:16" ht="33" x14ac:dyDescent="0.3">
      <c r="A245" s="33" t="s">
        <v>355</v>
      </c>
      <c r="B245" s="49" t="s">
        <v>461</v>
      </c>
      <c r="C245" s="214" t="s">
        <v>416</v>
      </c>
      <c r="D245" s="215">
        <f t="shared" si="21"/>
        <v>1</v>
      </c>
      <c r="E245" s="43"/>
      <c r="F245" s="43"/>
      <c r="G245" s="43"/>
      <c r="H245" s="43"/>
      <c r="I245" s="43"/>
      <c r="J245" s="43"/>
      <c r="K245" s="43"/>
      <c r="L245" s="43"/>
      <c r="M245" s="43"/>
      <c r="N245" s="43"/>
      <c r="O245" s="43"/>
      <c r="P245" s="43">
        <v>1</v>
      </c>
    </row>
    <row r="246" spans="1:16" x14ac:dyDescent="0.3">
      <c r="A246" s="271" t="s">
        <v>464</v>
      </c>
      <c r="B246" s="271"/>
      <c r="C246" s="271"/>
      <c r="D246" s="182">
        <f>SUM(D243:D245)</f>
        <v>3</v>
      </c>
      <c r="E246" s="182">
        <f t="shared" ref="E246:P246" si="22">SUM(E243:E245)</f>
        <v>0</v>
      </c>
      <c r="F246" s="182">
        <f t="shared" si="22"/>
        <v>0</v>
      </c>
      <c r="G246" s="182">
        <f t="shared" si="22"/>
        <v>0</v>
      </c>
      <c r="H246" s="182">
        <f t="shared" si="22"/>
        <v>0</v>
      </c>
      <c r="I246" s="182">
        <f t="shared" si="22"/>
        <v>0</v>
      </c>
      <c r="J246" s="182">
        <f t="shared" si="22"/>
        <v>1</v>
      </c>
      <c r="K246" s="182">
        <f t="shared" si="22"/>
        <v>0</v>
      </c>
      <c r="L246" s="182">
        <f t="shared" si="22"/>
        <v>0</v>
      </c>
      <c r="M246" s="182">
        <f t="shared" si="22"/>
        <v>0</v>
      </c>
      <c r="N246" s="182">
        <f t="shared" si="22"/>
        <v>0</v>
      </c>
      <c r="O246" s="182">
        <f t="shared" si="22"/>
        <v>0</v>
      </c>
      <c r="P246" s="182">
        <f t="shared" si="22"/>
        <v>2</v>
      </c>
    </row>
    <row r="247" spans="1:16" x14ac:dyDescent="0.3">
      <c r="A247" s="271"/>
      <c r="B247" s="271"/>
      <c r="C247" s="271"/>
      <c r="D247" s="182"/>
      <c r="E247" s="268">
        <f>SUM(E246:G246)</f>
        <v>0</v>
      </c>
      <c r="F247" s="268"/>
      <c r="G247" s="268"/>
      <c r="H247" s="268">
        <f>SUM(H246:J246)</f>
        <v>1</v>
      </c>
      <c r="I247" s="268"/>
      <c r="J247" s="268"/>
      <c r="K247" s="268">
        <f>SUM(K246:M246)</f>
        <v>0</v>
      </c>
      <c r="L247" s="268"/>
      <c r="M247" s="268"/>
      <c r="N247" s="268">
        <f>SUM(N246:P246)</f>
        <v>2</v>
      </c>
      <c r="O247" s="268"/>
      <c r="P247" s="268"/>
    </row>
    <row r="248" spans="1:16" x14ac:dyDescent="0.3">
      <c r="A248" s="46"/>
      <c r="B248" s="47"/>
      <c r="C248" s="47"/>
      <c r="D248" s="48"/>
      <c r="E248" s="48"/>
      <c r="F248" s="48"/>
      <c r="G248" s="48"/>
      <c r="H248" s="48"/>
      <c r="I248" s="48"/>
      <c r="J248" s="48"/>
      <c r="K248" s="48">
        <f>+H247+K247</f>
        <v>1</v>
      </c>
      <c r="L248" s="48"/>
      <c r="M248" s="48"/>
      <c r="N248" s="48">
        <f>+K248+N247</f>
        <v>3</v>
      </c>
      <c r="O248" s="48"/>
      <c r="P248" s="48"/>
    </row>
    <row r="249" spans="1:16" ht="33" x14ac:dyDescent="0.3">
      <c r="A249" s="38" t="s">
        <v>336</v>
      </c>
      <c r="B249" s="38" t="s">
        <v>337</v>
      </c>
      <c r="C249" s="60" t="s">
        <v>446</v>
      </c>
      <c r="D249" s="42" t="s">
        <v>339</v>
      </c>
      <c r="E249" s="39">
        <v>1</v>
      </c>
      <c r="F249" s="39">
        <v>2</v>
      </c>
      <c r="G249" s="39">
        <v>3</v>
      </c>
      <c r="H249" s="39">
        <v>4</v>
      </c>
      <c r="I249" s="39">
        <v>5</v>
      </c>
      <c r="J249" s="39">
        <v>6</v>
      </c>
      <c r="K249" s="39">
        <v>7</v>
      </c>
      <c r="L249" s="39">
        <v>8</v>
      </c>
      <c r="M249" s="39">
        <v>9</v>
      </c>
      <c r="N249" s="39">
        <v>10</v>
      </c>
      <c r="O249" s="39">
        <v>11</v>
      </c>
      <c r="P249" s="62">
        <v>12</v>
      </c>
    </row>
    <row r="250" spans="1:16" s="130" customFormat="1" ht="33" x14ac:dyDescent="0.3">
      <c r="A250" s="50" t="s">
        <v>484</v>
      </c>
      <c r="B250" s="220" t="s">
        <v>494</v>
      </c>
      <c r="C250" s="129" t="s">
        <v>493</v>
      </c>
      <c r="D250" s="66">
        <f>SUM(E250:P250)</f>
        <v>5</v>
      </c>
      <c r="E250" s="73"/>
      <c r="F250" s="30">
        <v>1</v>
      </c>
      <c r="G250" s="30"/>
      <c r="H250" s="30"/>
      <c r="I250" s="30"/>
      <c r="J250" s="30">
        <v>1</v>
      </c>
      <c r="K250" s="30"/>
      <c r="L250" s="30"/>
      <c r="M250" s="30">
        <v>2</v>
      </c>
      <c r="N250" s="30"/>
      <c r="O250" s="30"/>
      <c r="P250" s="30">
        <v>1</v>
      </c>
    </row>
    <row r="251" spans="1:16" ht="33" x14ac:dyDescent="0.3">
      <c r="A251" s="58" t="s">
        <v>484</v>
      </c>
      <c r="B251" s="49" t="s">
        <v>494</v>
      </c>
      <c r="C251" s="61" t="s">
        <v>495</v>
      </c>
      <c r="D251" s="66">
        <f>SUM(E251:P251)</f>
        <v>1</v>
      </c>
      <c r="E251" s="73"/>
      <c r="F251" s="30"/>
      <c r="G251" s="30"/>
      <c r="H251" s="30">
        <v>1</v>
      </c>
      <c r="I251" s="30"/>
      <c r="J251" s="30"/>
      <c r="K251" s="30"/>
      <c r="L251" s="30"/>
      <c r="M251" s="30"/>
      <c r="N251" s="30"/>
      <c r="O251" s="30"/>
      <c r="P251" s="30"/>
    </row>
    <row r="252" spans="1:16" ht="27" x14ac:dyDescent="0.3">
      <c r="A252" s="210" t="s">
        <v>514</v>
      </c>
      <c r="B252" s="212" t="s">
        <v>530</v>
      </c>
      <c r="C252" s="80" t="s">
        <v>586</v>
      </c>
      <c r="D252" s="76">
        <f>SUM(E252:P252)</f>
        <v>2</v>
      </c>
      <c r="E252" s="77"/>
      <c r="F252" s="77"/>
      <c r="G252" s="77"/>
      <c r="H252" s="77"/>
      <c r="I252" s="77"/>
      <c r="J252" s="77"/>
      <c r="K252" s="77"/>
      <c r="L252" s="77"/>
      <c r="M252" s="77"/>
      <c r="N252" s="77"/>
      <c r="O252" s="76"/>
      <c r="P252" s="76">
        <v>2</v>
      </c>
    </row>
    <row r="253" spans="1:16" ht="27" x14ac:dyDescent="0.3">
      <c r="A253" s="210" t="s">
        <v>514</v>
      </c>
      <c r="B253" s="212" t="s">
        <v>530</v>
      </c>
      <c r="C253" s="79" t="s">
        <v>531</v>
      </c>
      <c r="D253" s="76">
        <f t="shared" ref="D253:D261" si="23">SUM(E253:P253)</f>
        <v>3</v>
      </c>
      <c r="E253" s="77"/>
      <c r="F253" s="77"/>
      <c r="G253" s="77"/>
      <c r="H253" s="77"/>
      <c r="I253" s="77"/>
      <c r="J253" s="77"/>
      <c r="K253" s="77"/>
      <c r="L253" s="77">
        <v>1</v>
      </c>
      <c r="M253" s="77"/>
      <c r="N253" s="77"/>
      <c r="O253" s="76"/>
      <c r="P253" s="76">
        <v>2</v>
      </c>
    </row>
    <row r="254" spans="1:16" ht="38.25" x14ac:dyDescent="0.3">
      <c r="A254" s="210" t="s">
        <v>514</v>
      </c>
      <c r="B254" s="212" t="s">
        <v>532</v>
      </c>
      <c r="C254" s="80" t="s">
        <v>533</v>
      </c>
      <c r="D254" s="76">
        <f t="shared" si="23"/>
        <v>1</v>
      </c>
      <c r="E254" s="77"/>
      <c r="F254" s="77"/>
      <c r="G254" s="77"/>
      <c r="H254" s="77"/>
      <c r="I254" s="77"/>
      <c r="J254" s="77"/>
      <c r="K254" s="77"/>
      <c r="L254" s="77"/>
      <c r="M254" s="77"/>
      <c r="N254" s="77"/>
      <c r="O254" s="76"/>
      <c r="P254" s="76">
        <v>1</v>
      </c>
    </row>
    <row r="255" spans="1:16" ht="27" x14ac:dyDescent="0.3">
      <c r="A255" s="210" t="s">
        <v>514</v>
      </c>
      <c r="B255" s="212" t="s">
        <v>530</v>
      </c>
      <c r="C255" s="80" t="s">
        <v>518</v>
      </c>
      <c r="D255" s="76">
        <f t="shared" si="23"/>
        <v>1</v>
      </c>
      <c r="E255" s="77"/>
      <c r="F255" s="77"/>
      <c r="G255" s="77"/>
      <c r="H255" s="77"/>
      <c r="I255" s="77"/>
      <c r="J255" s="77"/>
      <c r="K255" s="77"/>
      <c r="L255" s="77"/>
      <c r="M255" s="77">
        <v>1</v>
      </c>
      <c r="N255" s="77"/>
      <c r="O255" s="76"/>
      <c r="P255" s="76"/>
    </row>
    <row r="256" spans="1:16" ht="27" x14ac:dyDescent="0.3">
      <c r="A256" s="210" t="s">
        <v>514</v>
      </c>
      <c r="B256" s="212" t="s">
        <v>530</v>
      </c>
      <c r="C256" s="79" t="s">
        <v>534</v>
      </c>
      <c r="D256" s="76">
        <f t="shared" si="23"/>
        <v>1</v>
      </c>
      <c r="E256" s="77"/>
      <c r="F256" s="77"/>
      <c r="G256" s="77"/>
      <c r="H256" s="77"/>
      <c r="I256" s="77"/>
      <c r="J256" s="77"/>
      <c r="K256" s="77"/>
      <c r="L256" s="77"/>
      <c r="M256" s="77">
        <v>1</v>
      </c>
      <c r="N256" s="77"/>
      <c r="O256" s="76"/>
      <c r="P256" s="76"/>
    </row>
    <row r="257" spans="1:16" ht="27" x14ac:dyDescent="0.3">
      <c r="A257" s="210" t="s">
        <v>514</v>
      </c>
      <c r="B257" s="212" t="s">
        <v>530</v>
      </c>
      <c r="C257" s="80" t="s">
        <v>534</v>
      </c>
      <c r="D257" s="76">
        <f t="shared" si="23"/>
        <v>1</v>
      </c>
      <c r="E257" s="77"/>
      <c r="F257" s="77"/>
      <c r="G257" s="77"/>
      <c r="H257" s="77"/>
      <c r="I257" s="77"/>
      <c r="J257" s="77"/>
      <c r="K257" s="77"/>
      <c r="L257" s="77"/>
      <c r="M257" s="77">
        <v>1</v>
      </c>
      <c r="N257" s="77"/>
      <c r="O257" s="76"/>
      <c r="P257" s="76"/>
    </row>
    <row r="258" spans="1:16" ht="27" x14ac:dyDescent="0.3">
      <c r="A258" s="210" t="s">
        <v>514</v>
      </c>
      <c r="B258" s="212" t="s">
        <v>530</v>
      </c>
      <c r="C258" s="80" t="s">
        <v>527</v>
      </c>
      <c r="D258" s="76">
        <f t="shared" si="23"/>
        <v>1</v>
      </c>
      <c r="E258" s="77"/>
      <c r="F258" s="77"/>
      <c r="G258" s="77"/>
      <c r="H258" s="77"/>
      <c r="I258" s="77"/>
      <c r="J258" s="77"/>
      <c r="K258" s="77"/>
      <c r="L258" s="77"/>
      <c r="M258" s="77"/>
      <c r="N258" s="77"/>
      <c r="O258" s="76">
        <v>1</v>
      </c>
      <c r="P258" s="76"/>
    </row>
    <row r="259" spans="1:16" ht="27" x14ac:dyDescent="0.3">
      <c r="A259" s="210" t="s">
        <v>514</v>
      </c>
      <c r="B259" s="212" t="s">
        <v>530</v>
      </c>
      <c r="C259" s="79" t="s">
        <v>603</v>
      </c>
      <c r="D259" s="76">
        <f t="shared" si="23"/>
        <v>1</v>
      </c>
      <c r="E259" s="77"/>
      <c r="F259" s="77"/>
      <c r="G259" s="77"/>
      <c r="H259" s="77"/>
      <c r="I259" s="77"/>
      <c r="J259" s="77">
        <v>1</v>
      </c>
      <c r="K259" s="77"/>
      <c r="L259" s="77"/>
      <c r="M259" s="77"/>
      <c r="N259" s="77"/>
      <c r="O259" s="76"/>
      <c r="P259" s="76"/>
    </row>
    <row r="260" spans="1:16" ht="27" x14ac:dyDescent="0.3">
      <c r="A260" s="210" t="s">
        <v>514</v>
      </c>
      <c r="B260" s="212" t="s">
        <v>530</v>
      </c>
      <c r="C260" s="80" t="s">
        <v>535</v>
      </c>
      <c r="D260" s="76">
        <f t="shared" si="23"/>
        <v>1</v>
      </c>
      <c r="E260" s="77"/>
      <c r="F260" s="77"/>
      <c r="G260" s="77"/>
      <c r="H260" s="77"/>
      <c r="I260" s="77"/>
      <c r="J260" s="77">
        <v>1</v>
      </c>
      <c r="K260" s="77"/>
      <c r="L260" s="77"/>
      <c r="M260" s="77"/>
      <c r="N260" s="77"/>
      <c r="O260" s="76"/>
      <c r="P260" s="76"/>
    </row>
    <row r="261" spans="1:16" ht="27" x14ac:dyDescent="0.3">
      <c r="A261" s="210" t="s">
        <v>514</v>
      </c>
      <c r="B261" s="212" t="s">
        <v>530</v>
      </c>
      <c r="C261" s="80" t="s">
        <v>536</v>
      </c>
      <c r="D261" s="76">
        <f t="shared" si="23"/>
        <v>1</v>
      </c>
      <c r="E261" s="77"/>
      <c r="F261" s="77">
        <v>1</v>
      </c>
      <c r="G261" s="77"/>
      <c r="H261" s="77"/>
      <c r="I261" s="77"/>
      <c r="J261" s="77"/>
      <c r="K261" s="77"/>
      <c r="L261" s="77"/>
      <c r="M261" s="77"/>
      <c r="N261" s="77"/>
      <c r="O261" s="76"/>
      <c r="P261" s="76"/>
    </row>
    <row r="262" spans="1:16" x14ac:dyDescent="0.3">
      <c r="A262" s="311" t="s">
        <v>496</v>
      </c>
      <c r="B262" s="312"/>
      <c r="C262" s="312"/>
      <c r="D262" s="313">
        <f t="shared" ref="D262:P262" si="24">SUM(D250:D261)</f>
        <v>19</v>
      </c>
      <c r="E262" s="313">
        <f t="shared" si="24"/>
        <v>0</v>
      </c>
      <c r="F262" s="313">
        <f t="shared" si="24"/>
        <v>2</v>
      </c>
      <c r="G262" s="313">
        <f t="shared" si="24"/>
        <v>0</v>
      </c>
      <c r="H262" s="313">
        <f t="shared" si="24"/>
        <v>1</v>
      </c>
      <c r="I262" s="313">
        <f t="shared" si="24"/>
        <v>0</v>
      </c>
      <c r="J262" s="313">
        <f t="shared" si="24"/>
        <v>3</v>
      </c>
      <c r="K262" s="313">
        <f t="shared" si="24"/>
        <v>0</v>
      </c>
      <c r="L262" s="313">
        <f t="shared" si="24"/>
        <v>1</v>
      </c>
      <c r="M262" s="313">
        <f t="shared" si="24"/>
        <v>5</v>
      </c>
      <c r="N262" s="313">
        <f t="shared" si="24"/>
        <v>0</v>
      </c>
      <c r="O262" s="313">
        <f t="shared" si="24"/>
        <v>1</v>
      </c>
      <c r="P262" s="313">
        <f t="shared" si="24"/>
        <v>6</v>
      </c>
    </row>
    <row r="263" spans="1:16" x14ac:dyDescent="0.3">
      <c r="A263" s="54"/>
      <c r="E263" s="269">
        <f>SUM(E262:G262)</f>
        <v>2</v>
      </c>
      <c r="F263" s="270"/>
      <c r="G263" s="270"/>
      <c r="H263" s="269">
        <f>SUM(H262:J262)</f>
        <v>4</v>
      </c>
      <c r="I263" s="270"/>
      <c r="J263" s="270"/>
      <c r="K263" s="269">
        <f>SUM(K262:M262)</f>
        <v>6</v>
      </c>
      <c r="L263" s="270"/>
      <c r="M263" s="270"/>
      <c r="N263" s="269">
        <f>SUM(N262:P262)</f>
        <v>7</v>
      </c>
      <c r="O263" s="270"/>
      <c r="P263" s="270"/>
    </row>
    <row r="264" spans="1:16" ht="33" x14ac:dyDescent="0.3">
      <c r="A264" s="38" t="s">
        <v>336</v>
      </c>
      <c r="B264" s="38" t="s">
        <v>337</v>
      </c>
      <c r="C264" s="38" t="s">
        <v>338</v>
      </c>
      <c r="D264" s="42" t="s">
        <v>339</v>
      </c>
      <c r="E264" s="39">
        <v>1</v>
      </c>
      <c r="F264" s="39">
        <v>2</v>
      </c>
      <c r="G264" s="39">
        <v>3</v>
      </c>
      <c r="H264" s="39">
        <v>4</v>
      </c>
      <c r="I264" s="39">
        <v>5</v>
      </c>
      <c r="J264" s="39">
        <v>6</v>
      </c>
      <c r="K264" s="39">
        <v>7</v>
      </c>
      <c r="L264" s="39">
        <v>8</v>
      </c>
      <c r="M264" s="39">
        <v>9</v>
      </c>
      <c r="N264" s="39">
        <v>10</v>
      </c>
      <c r="O264" s="39">
        <v>11</v>
      </c>
      <c r="P264" s="39">
        <v>12</v>
      </c>
    </row>
    <row r="265" spans="1:16" ht="49.5" x14ac:dyDescent="0.3">
      <c r="A265" s="58" t="s">
        <v>474</v>
      </c>
      <c r="B265" s="49" t="s">
        <v>475</v>
      </c>
      <c r="C265" s="49" t="s">
        <v>476</v>
      </c>
      <c r="D265" s="4">
        <f>SUM(E265:P265)</f>
        <v>2</v>
      </c>
      <c r="E265" s="4">
        <v>0</v>
      </c>
      <c r="F265" s="4">
        <v>0</v>
      </c>
      <c r="G265" s="4">
        <v>0</v>
      </c>
      <c r="H265" s="4">
        <v>0</v>
      </c>
      <c r="I265" s="4">
        <v>0</v>
      </c>
      <c r="J265" s="4">
        <v>0.5</v>
      </c>
      <c r="K265" s="4">
        <v>0.5</v>
      </c>
      <c r="L265" s="4">
        <v>0.5</v>
      </c>
      <c r="M265" s="4">
        <v>0.5</v>
      </c>
      <c r="N265" s="4">
        <v>0</v>
      </c>
      <c r="O265" s="4">
        <v>0</v>
      </c>
      <c r="P265" s="4">
        <v>0</v>
      </c>
    </row>
    <row r="266" spans="1:16" ht="49.5" x14ac:dyDescent="0.3">
      <c r="A266" s="58" t="s">
        <v>474</v>
      </c>
      <c r="B266" s="49" t="s">
        <v>475</v>
      </c>
      <c r="C266" s="49" t="s">
        <v>477</v>
      </c>
      <c r="D266" s="4">
        <f>SUM(E266:P266)</f>
        <v>1</v>
      </c>
      <c r="E266" s="4"/>
      <c r="F266" s="4"/>
      <c r="G266" s="4"/>
      <c r="H266" s="4"/>
      <c r="I266" s="4"/>
      <c r="J266" s="4"/>
      <c r="K266" s="4"/>
      <c r="L266" s="4"/>
      <c r="M266" s="4"/>
      <c r="N266" s="4">
        <v>0.2</v>
      </c>
      <c r="O266" s="4">
        <v>0.3</v>
      </c>
      <c r="P266" s="4">
        <v>0.5</v>
      </c>
    </row>
    <row r="267" spans="1:16" x14ac:dyDescent="0.3">
      <c r="A267" s="319" t="s">
        <v>490</v>
      </c>
      <c r="B267" s="319"/>
      <c r="C267" s="319"/>
      <c r="D267" s="320">
        <f>SUM(D265:D266)</f>
        <v>3</v>
      </c>
      <c r="E267" s="320">
        <f t="shared" ref="E267:P267" si="25">SUM(E265:E266)</f>
        <v>0</v>
      </c>
      <c r="F267" s="320">
        <f t="shared" si="25"/>
        <v>0</v>
      </c>
      <c r="G267" s="320">
        <f t="shared" si="25"/>
        <v>0</v>
      </c>
      <c r="H267" s="320">
        <f t="shared" si="25"/>
        <v>0</v>
      </c>
      <c r="I267" s="320">
        <f t="shared" si="25"/>
        <v>0</v>
      </c>
      <c r="J267" s="320">
        <f t="shared" si="25"/>
        <v>0.5</v>
      </c>
      <c r="K267" s="320">
        <f t="shared" si="25"/>
        <v>0.5</v>
      </c>
      <c r="L267" s="320">
        <f t="shared" si="25"/>
        <v>0.5</v>
      </c>
      <c r="M267" s="320">
        <f t="shared" si="25"/>
        <v>0.5</v>
      </c>
      <c r="N267" s="320">
        <f t="shared" si="25"/>
        <v>0.2</v>
      </c>
      <c r="O267" s="320">
        <f t="shared" si="25"/>
        <v>0.3</v>
      </c>
      <c r="P267" s="320">
        <f t="shared" si="25"/>
        <v>0.5</v>
      </c>
    </row>
    <row r="268" spans="1:16" x14ac:dyDescent="0.3">
      <c r="A268" s="44"/>
      <c r="B268" s="44"/>
      <c r="C268" s="44"/>
      <c r="D268" s="45"/>
      <c r="E268" s="266">
        <f>SUM(E267:G267)</f>
        <v>0</v>
      </c>
      <c r="F268" s="266"/>
      <c r="G268" s="266"/>
      <c r="H268" s="266">
        <f>SUM(H267:J267)</f>
        <v>0.5</v>
      </c>
      <c r="I268" s="266"/>
      <c r="J268" s="266"/>
      <c r="K268" s="266">
        <f>SUM(K267:M267)</f>
        <v>1.5</v>
      </c>
      <c r="L268" s="266"/>
      <c r="M268" s="266"/>
      <c r="N268" s="266">
        <f>SUM(N267:P267)</f>
        <v>1</v>
      </c>
      <c r="O268" s="266"/>
      <c r="P268" s="266"/>
    </row>
    <row r="269" spans="1:16" x14ac:dyDescent="0.3">
      <c r="A269" s="44"/>
      <c r="B269" s="44"/>
      <c r="C269" s="44"/>
      <c r="D269" s="45"/>
      <c r="E269" s="45"/>
      <c r="F269" s="45"/>
      <c r="G269" s="45"/>
      <c r="H269" s="45"/>
      <c r="I269" s="45"/>
      <c r="J269" s="45"/>
      <c r="K269" s="45">
        <f>+H268+K268</f>
        <v>2</v>
      </c>
      <c r="L269" s="45"/>
      <c r="M269" s="45"/>
      <c r="N269" s="45">
        <f>+K269+N268</f>
        <v>3</v>
      </c>
      <c r="O269" s="45"/>
      <c r="P269" s="45"/>
    </row>
    <row r="270" spans="1:16" x14ac:dyDescent="0.3">
      <c r="A270" s="54"/>
      <c r="H270" s="208"/>
      <c r="K270" s="208"/>
      <c r="N270" s="208"/>
    </row>
    <row r="271" spans="1:16" ht="33" x14ac:dyDescent="0.3">
      <c r="A271" s="184" t="s">
        <v>336</v>
      </c>
      <c r="B271" s="184" t="s">
        <v>337</v>
      </c>
      <c r="C271" s="184" t="s">
        <v>446</v>
      </c>
      <c r="D271" s="181" t="s">
        <v>339</v>
      </c>
      <c r="E271" s="63">
        <v>1</v>
      </c>
      <c r="F271" s="63">
        <v>2</v>
      </c>
      <c r="G271" s="63">
        <v>3</v>
      </c>
      <c r="H271" s="63">
        <v>4</v>
      </c>
      <c r="I271" s="63">
        <v>5</v>
      </c>
      <c r="J271" s="63">
        <v>6</v>
      </c>
      <c r="K271" s="63">
        <v>7</v>
      </c>
      <c r="L271" s="63">
        <v>8</v>
      </c>
      <c r="M271" s="63">
        <v>9</v>
      </c>
      <c r="N271" s="63">
        <v>10</v>
      </c>
      <c r="O271" s="63">
        <v>11</v>
      </c>
      <c r="P271" s="63">
        <v>12</v>
      </c>
    </row>
    <row r="272" spans="1:16" ht="33" x14ac:dyDescent="0.3">
      <c r="A272" s="3" t="s">
        <v>484</v>
      </c>
      <c r="B272" s="49" t="s">
        <v>604</v>
      </c>
      <c r="C272" s="49" t="s">
        <v>493</v>
      </c>
      <c r="D272" s="4">
        <f>SUM(E272:P272)</f>
        <v>13.8</v>
      </c>
      <c r="E272" s="4">
        <v>0.7</v>
      </c>
      <c r="F272" s="4">
        <v>1</v>
      </c>
      <c r="G272" s="4">
        <v>1</v>
      </c>
      <c r="H272" s="4">
        <v>1</v>
      </c>
      <c r="I272" s="4">
        <v>0.8</v>
      </c>
      <c r="J272" s="4">
        <v>0.8</v>
      </c>
      <c r="K272" s="4">
        <v>1.1000000000000001</v>
      </c>
      <c r="L272" s="4">
        <v>1.2</v>
      </c>
      <c r="M272" s="4">
        <v>1.5</v>
      </c>
      <c r="N272" s="4">
        <v>1.7</v>
      </c>
      <c r="O272" s="4">
        <v>2</v>
      </c>
      <c r="P272" s="4">
        <v>1</v>
      </c>
    </row>
    <row r="273" spans="1:16" x14ac:dyDescent="0.3">
      <c r="A273" s="311" t="s">
        <v>605</v>
      </c>
      <c r="B273" s="312"/>
      <c r="C273" s="312"/>
      <c r="D273" s="314">
        <f>SUM(D272)</f>
        <v>13.8</v>
      </c>
      <c r="E273" s="314">
        <f t="shared" ref="E273:P273" si="26">SUM(E272)</f>
        <v>0.7</v>
      </c>
      <c r="F273" s="314">
        <f t="shared" si="26"/>
        <v>1</v>
      </c>
      <c r="G273" s="314">
        <f t="shared" si="26"/>
        <v>1</v>
      </c>
      <c r="H273" s="314">
        <f t="shared" si="26"/>
        <v>1</v>
      </c>
      <c r="I273" s="314">
        <f t="shared" si="26"/>
        <v>0.8</v>
      </c>
      <c r="J273" s="314">
        <f t="shared" si="26"/>
        <v>0.8</v>
      </c>
      <c r="K273" s="314">
        <f t="shared" si="26"/>
        <v>1.1000000000000001</v>
      </c>
      <c r="L273" s="314">
        <f t="shared" si="26"/>
        <v>1.2</v>
      </c>
      <c r="M273" s="314">
        <f t="shared" si="26"/>
        <v>1.5</v>
      </c>
      <c r="N273" s="314">
        <f t="shared" si="26"/>
        <v>1.7</v>
      </c>
      <c r="O273" s="314">
        <f t="shared" si="26"/>
        <v>2</v>
      </c>
      <c r="P273" s="314">
        <f t="shared" si="26"/>
        <v>1</v>
      </c>
    </row>
    <row r="274" spans="1:16" x14ac:dyDescent="0.3">
      <c r="A274" s="315"/>
      <c r="B274" s="315"/>
      <c r="C274" s="315"/>
      <c r="D274" s="316"/>
      <c r="E274" s="317">
        <f>SUM(E273:G273)</f>
        <v>2.7</v>
      </c>
      <c r="F274" s="318"/>
      <c r="G274" s="318"/>
      <c r="H274" s="317">
        <f>SUM(H273:J273)</f>
        <v>2.6</v>
      </c>
      <c r="I274" s="318"/>
      <c r="J274" s="318"/>
      <c r="K274" s="317">
        <f>SUM(K273:M273)</f>
        <v>3.8</v>
      </c>
      <c r="L274" s="318"/>
      <c r="M274" s="318"/>
      <c r="N274" s="317">
        <f>SUM(N273:P273)</f>
        <v>4.7</v>
      </c>
      <c r="O274" s="318"/>
      <c r="P274" s="318"/>
    </row>
    <row r="275" spans="1:16" x14ac:dyDescent="0.3">
      <c r="A275" s="54"/>
      <c r="H275" s="216">
        <f>+E274+H274</f>
        <v>5.3000000000000007</v>
      </c>
      <c r="K275" s="216">
        <f>+H275+K274</f>
        <v>9.1000000000000014</v>
      </c>
      <c r="N275" s="216">
        <f>+K275+N274</f>
        <v>13.8</v>
      </c>
    </row>
    <row r="276" spans="1:16" s="209" customFormat="1" ht="33" x14ac:dyDescent="0.3">
      <c r="A276" s="184" t="s">
        <v>336</v>
      </c>
      <c r="B276" s="184" t="s">
        <v>337</v>
      </c>
      <c r="C276" s="184" t="s">
        <v>446</v>
      </c>
      <c r="D276" s="181" t="s">
        <v>339</v>
      </c>
      <c r="E276" s="63">
        <v>1</v>
      </c>
      <c r="F276" s="63">
        <v>2</v>
      </c>
      <c r="G276" s="63">
        <v>3</v>
      </c>
      <c r="H276" s="63">
        <v>4</v>
      </c>
      <c r="I276" s="63">
        <v>5</v>
      </c>
      <c r="J276" s="63">
        <v>6</v>
      </c>
      <c r="K276" s="63">
        <v>7</v>
      </c>
      <c r="L276" s="63">
        <v>8</v>
      </c>
      <c r="M276" s="63">
        <v>9</v>
      </c>
      <c r="N276" s="63">
        <v>10</v>
      </c>
      <c r="O276" s="63">
        <v>11</v>
      </c>
      <c r="P276" s="63">
        <v>12</v>
      </c>
    </row>
    <row r="277" spans="1:16" ht="33" x14ac:dyDescent="0.3">
      <c r="A277" s="33" t="s">
        <v>484</v>
      </c>
      <c r="B277" s="221" t="s">
        <v>584</v>
      </c>
      <c r="C277" s="131" t="s">
        <v>480</v>
      </c>
      <c r="D277" s="66">
        <f>SUM(E277:P277)</f>
        <v>5</v>
      </c>
      <c r="E277" s="73"/>
      <c r="F277" s="30"/>
      <c r="G277" s="30">
        <v>1</v>
      </c>
      <c r="H277" s="30">
        <v>2</v>
      </c>
      <c r="I277" s="30">
        <v>2</v>
      </c>
      <c r="J277" s="4"/>
      <c r="K277" s="4"/>
      <c r="L277" s="4"/>
      <c r="M277" s="4"/>
      <c r="N277" s="30"/>
      <c r="O277" s="30"/>
      <c r="P277" s="30"/>
    </row>
    <row r="278" spans="1:16" ht="33" x14ac:dyDescent="0.3">
      <c r="A278" s="33" t="s">
        <v>484</v>
      </c>
      <c r="B278" s="221" t="s">
        <v>584</v>
      </c>
      <c r="C278" s="131" t="s">
        <v>492</v>
      </c>
      <c r="D278" s="66">
        <f>SUM(E278:P278)</f>
        <v>2</v>
      </c>
      <c r="E278" s="73"/>
      <c r="F278" s="30"/>
      <c r="G278" s="30">
        <v>1</v>
      </c>
      <c r="H278" s="30"/>
      <c r="I278" s="30">
        <v>1</v>
      </c>
      <c r="J278" s="4"/>
      <c r="K278" s="4"/>
      <c r="L278" s="4"/>
      <c r="M278" s="4"/>
      <c r="N278" s="30"/>
      <c r="O278" s="30"/>
      <c r="P278" s="30"/>
    </row>
    <row r="279" spans="1:16" ht="33" x14ac:dyDescent="0.3">
      <c r="A279" s="33" t="s">
        <v>484</v>
      </c>
      <c r="B279" s="221" t="s">
        <v>584</v>
      </c>
      <c r="C279" s="327" t="s">
        <v>498</v>
      </c>
      <c r="D279" s="66">
        <v>1</v>
      </c>
      <c r="E279" s="73"/>
      <c r="F279" s="30">
        <v>1</v>
      </c>
      <c r="G279" s="30"/>
      <c r="H279" s="30"/>
      <c r="I279" s="30"/>
      <c r="J279" s="4"/>
      <c r="K279" s="4"/>
      <c r="L279" s="4"/>
      <c r="M279" s="4"/>
      <c r="N279" s="30"/>
      <c r="O279" s="30"/>
      <c r="P279" s="30"/>
    </row>
    <row r="280" spans="1:16" ht="49.5" x14ac:dyDescent="0.3">
      <c r="A280" s="33" t="s">
        <v>509</v>
      </c>
      <c r="B280" s="49" t="s">
        <v>606</v>
      </c>
      <c r="C280" s="2" t="s">
        <v>510</v>
      </c>
      <c r="D280" s="50">
        <f>SUM(E280:P280)</f>
        <v>3</v>
      </c>
      <c r="E280" s="43"/>
      <c r="F280" s="43"/>
      <c r="G280" s="43"/>
      <c r="H280" s="43"/>
      <c r="I280" s="43"/>
      <c r="J280" s="43"/>
      <c r="K280" s="43"/>
      <c r="L280" s="43"/>
      <c r="M280" s="43"/>
      <c r="N280" s="43"/>
      <c r="O280" s="43">
        <v>3</v>
      </c>
      <c r="P280" s="43"/>
    </row>
    <row r="281" spans="1:16" x14ac:dyDescent="0.3">
      <c r="A281" s="272" t="s">
        <v>465</v>
      </c>
      <c r="B281" s="273"/>
      <c r="C281" s="273"/>
      <c r="D281" s="182">
        <f>SUM(D277:D280)</f>
        <v>11</v>
      </c>
      <c r="E281" s="182">
        <f t="shared" ref="E281:P281" si="27">SUM(E277:E280)</f>
        <v>0</v>
      </c>
      <c r="F281" s="182">
        <f t="shared" si="27"/>
        <v>1</v>
      </c>
      <c r="G281" s="182">
        <f t="shared" si="27"/>
        <v>2</v>
      </c>
      <c r="H281" s="182">
        <f t="shared" si="27"/>
        <v>2</v>
      </c>
      <c r="I281" s="182">
        <f t="shared" si="27"/>
        <v>3</v>
      </c>
      <c r="J281" s="182">
        <f t="shared" si="27"/>
        <v>0</v>
      </c>
      <c r="K281" s="182">
        <f t="shared" si="27"/>
        <v>0</v>
      </c>
      <c r="L281" s="182">
        <f t="shared" si="27"/>
        <v>0</v>
      </c>
      <c r="M281" s="182">
        <f t="shared" si="27"/>
        <v>0</v>
      </c>
      <c r="N281" s="182">
        <f t="shared" si="27"/>
        <v>0</v>
      </c>
      <c r="O281" s="182">
        <f t="shared" si="27"/>
        <v>3</v>
      </c>
      <c r="P281" s="182">
        <f t="shared" si="27"/>
        <v>0</v>
      </c>
    </row>
    <row r="282" spans="1:16" x14ac:dyDescent="0.3">
      <c r="A282" s="274"/>
      <c r="B282" s="275"/>
      <c r="C282" s="275"/>
      <c r="D282" s="182"/>
      <c r="E282" s="268">
        <f>SUM(E281:G281)</f>
        <v>3</v>
      </c>
      <c r="F282" s="268"/>
      <c r="G282" s="268"/>
      <c r="H282" s="268">
        <f>SUM(H281:J281)</f>
        <v>5</v>
      </c>
      <c r="I282" s="268"/>
      <c r="J282" s="268"/>
      <c r="K282" s="268">
        <f>SUM(K281:M281)</f>
        <v>0</v>
      </c>
      <c r="L282" s="268"/>
      <c r="M282" s="268"/>
      <c r="N282" s="268">
        <f>SUM(N281:P281)</f>
        <v>3</v>
      </c>
      <c r="O282" s="268"/>
      <c r="P282" s="268"/>
    </row>
    <row r="283" spans="1:16" x14ac:dyDescent="0.3">
      <c r="A283" s="51"/>
      <c r="B283" s="52"/>
      <c r="C283" s="52"/>
      <c r="D283" s="53"/>
      <c r="E283" s="53"/>
      <c r="F283" s="53"/>
      <c r="G283" s="53"/>
      <c r="H283" s="53">
        <f>+E282+H282</f>
        <v>8</v>
      </c>
      <c r="I283" s="53"/>
      <c r="J283" s="53"/>
      <c r="K283" s="53">
        <f>+H283+K282</f>
        <v>8</v>
      </c>
      <c r="L283" s="53"/>
      <c r="M283" s="53"/>
      <c r="N283" s="53">
        <f>+K283+N282</f>
        <v>11</v>
      </c>
      <c r="O283" s="53"/>
      <c r="P283" s="53"/>
    </row>
    <row r="284" spans="1:16" ht="33" x14ac:dyDescent="0.3">
      <c r="A284" s="38" t="s">
        <v>336</v>
      </c>
      <c r="B284" s="38" t="s">
        <v>337</v>
      </c>
      <c r="C284" s="38" t="s">
        <v>446</v>
      </c>
      <c r="D284" s="42" t="s">
        <v>339</v>
      </c>
      <c r="E284" s="39">
        <v>1</v>
      </c>
      <c r="F284" s="39">
        <v>2</v>
      </c>
      <c r="G284" s="39">
        <v>3</v>
      </c>
      <c r="H284" s="39">
        <v>4</v>
      </c>
      <c r="I284" s="39">
        <v>5</v>
      </c>
      <c r="J284" s="39">
        <v>6</v>
      </c>
      <c r="K284" s="39">
        <v>7</v>
      </c>
      <c r="L284" s="39">
        <v>8</v>
      </c>
      <c r="M284" s="39">
        <v>9</v>
      </c>
      <c r="N284" s="39">
        <v>10</v>
      </c>
      <c r="O284" s="39">
        <v>11</v>
      </c>
      <c r="P284" s="39">
        <v>12</v>
      </c>
    </row>
    <row r="285" spans="1:16" ht="33" x14ac:dyDescent="0.3">
      <c r="A285" s="33" t="s">
        <v>484</v>
      </c>
      <c r="B285" s="221" t="s">
        <v>499</v>
      </c>
      <c r="C285" s="131" t="s">
        <v>493</v>
      </c>
      <c r="D285" s="66">
        <f>SUM(E285:P285)</f>
        <v>5.0000000000000009</v>
      </c>
      <c r="E285" s="73">
        <v>0</v>
      </c>
      <c r="F285" s="30">
        <v>0</v>
      </c>
      <c r="G285" s="30">
        <v>0.30000000000000004</v>
      </c>
      <c r="H285" s="30">
        <v>0.30000000000000004</v>
      </c>
      <c r="I285" s="30">
        <v>0.30000000000000004</v>
      </c>
      <c r="J285" s="4">
        <v>0.30000000000000004</v>
      </c>
      <c r="K285" s="4">
        <v>0.7</v>
      </c>
      <c r="L285" s="4">
        <v>0.8</v>
      </c>
      <c r="M285" s="4">
        <v>0.7</v>
      </c>
      <c r="N285" s="30">
        <v>0.7</v>
      </c>
      <c r="O285" s="30">
        <v>0.60000000000000009</v>
      </c>
      <c r="P285" s="30">
        <v>0.30000000000000004</v>
      </c>
    </row>
    <row r="286" spans="1:16" ht="33" x14ac:dyDescent="0.3">
      <c r="A286" s="33" t="s">
        <v>484</v>
      </c>
      <c r="B286" s="221" t="s">
        <v>499</v>
      </c>
      <c r="C286" s="131" t="s">
        <v>833</v>
      </c>
      <c r="D286" s="66">
        <v>1</v>
      </c>
      <c r="E286" s="73"/>
      <c r="F286" s="30"/>
      <c r="G286" s="30"/>
      <c r="H286" s="30"/>
      <c r="I286" s="30"/>
      <c r="J286" s="4"/>
      <c r="K286" s="4"/>
      <c r="L286" s="4">
        <v>1</v>
      </c>
      <c r="M286" s="4"/>
      <c r="N286" s="30"/>
      <c r="O286" s="30"/>
      <c r="P286" s="30"/>
    </row>
    <row r="287" spans="1:16" ht="27" x14ac:dyDescent="0.3">
      <c r="A287" s="210" t="s">
        <v>514</v>
      </c>
      <c r="B287" s="212" t="s">
        <v>166</v>
      </c>
      <c r="C287" s="79" t="s">
        <v>518</v>
      </c>
      <c r="D287" s="76">
        <f>SUM(E287:P287)</f>
        <v>7</v>
      </c>
      <c r="E287" s="77"/>
      <c r="F287" s="77"/>
      <c r="G287" s="77">
        <v>1</v>
      </c>
      <c r="H287" s="77">
        <v>1</v>
      </c>
      <c r="I287" s="77">
        <v>1</v>
      </c>
      <c r="J287" s="77">
        <v>1</v>
      </c>
      <c r="K287" s="77">
        <v>1</v>
      </c>
      <c r="L287" s="77">
        <v>1</v>
      </c>
      <c r="M287" s="77">
        <v>1</v>
      </c>
      <c r="N287" s="77"/>
      <c r="O287" s="76"/>
      <c r="P287" s="76"/>
    </row>
    <row r="288" spans="1:16" ht="27" x14ac:dyDescent="0.3">
      <c r="A288" s="210" t="s">
        <v>514</v>
      </c>
      <c r="B288" s="212" t="s">
        <v>166</v>
      </c>
      <c r="C288" s="80" t="s">
        <v>519</v>
      </c>
      <c r="D288" s="76">
        <f t="shared" ref="D288:D290" si="28">SUM(E288:P288)</f>
        <v>5</v>
      </c>
      <c r="E288" s="77"/>
      <c r="F288" s="77"/>
      <c r="G288" s="77"/>
      <c r="H288" s="77"/>
      <c r="I288" s="77">
        <v>1</v>
      </c>
      <c r="J288" s="77">
        <v>1</v>
      </c>
      <c r="K288" s="77">
        <v>1</v>
      </c>
      <c r="L288" s="77">
        <v>1</v>
      </c>
      <c r="M288" s="77">
        <v>1</v>
      </c>
      <c r="N288" s="77"/>
      <c r="O288" s="76"/>
      <c r="P288" s="76"/>
    </row>
    <row r="289" spans="1:16" ht="27" x14ac:dyDescent="0.3">
      <c r="A289" s="210" t="s">
        <v>514</v>
      </c>
      <c r="B289" s="212" t="s">
        <v>166</v>
      </c>
      <c r="C289" s="80" t="s">
        <v>520</v>
      </c>
      <c r="D289" s="76">
        <f t="shared" si="28"/>
        <v>1</v>
      </c>
      <c r="E289" s="77"/>
      <c r="F289" s="77"/>
      <c r="G289" s="77">
        <v>1</v>
      </c>
      <c r="H289" s="77"/>
      <c r="I289" s="77"/>
      <c r="J289" s="77"/>
      <c r="K289" s="77"/>
      <c r="L289" s="77"/>
      <c r="M289" s="77"/>
      <c r="N289" s="77"/>
      <c r="O289" s="76"/>
      <c r="P289" s="76"/>
    </row>
    <row r="290" spans="1:16" ht="27" x14ac:dyDescent="0.3">
      <c r="A290" s="210" t="s">
        <v>514</v>
      </c>
      <c r="B290" s="212" t="s">
        <v>166</v>
      </c>
      <c r="C290" s="79" t="s">
        <v>545</v>
      </c>
      <c r="D290" s="76">
        <f t="shared" si="28"/>
        <v>2</v>
      </c>
      <c r="E290" s="77"/>
      <c r="F290" s="77"/>
      <c r="G290" s="77">
        <v>1</v>
      </c>
      <c r="H290" s="77">
        <v>1</v>
      </c>
      <c r="I290" s="77"/>
      <c r="J290" s="77"/>
      <c r="K290" s="77"/>
      <c r="L290" s="77"/>
      <c r="M290" s="77"/>
      <c r="N290" s="77"/>
      <c r="O290" s="76"/>
      <c r="P290" s="76"/>
    </row>
    <row r="291" spans="1:16" ht="27" x14ac:dyDescent="0.3">
      <c r="A291" s="210" t="s">
        <v>514</v>
      </c>
      <c r="B291" s="212" t="s">
        <v>166</v>
      </c>
      <c r="C291" s="79" t="s">
        <v>529</v>
      </c>
      <c r="D291" s="76">
        <f>SUM(E291:P291)</f>
        <v>1</v>
      </c>
      <c r="E291" s="77"/>
      <c r="F291" s="77"/>
      <c r="G291" s="77"/>
      <c r="H291" s="77"/>
      <c r="I291" s="77"/>
      <c r="J291" s="77"/>
      <c r="K291" s="77">
        <v>1</v>
      </c>
      <c r="L291" s="77"/>
      <c r="M291" s="77"/>
      <c r="N291" s="77"/>
      <c r="O291" s="76"/>
      <c r="P291" s="76"/>
    </row>
    <row r="292" spans="1:16" x14ac:dyDescent="0.3">
      <c r="A292" s="311" t="s">
        <v>500</v>
      </c>
      <c r="B292" s="312"/>
      <c r="C292" s="312"/>
      <c r="D292" s="314">
        <f t="shared" ref="D292:P292" si="29">SUM(D285:D291)</f>
        <v>22</v>
      </c>
      <c r="E292" s="314">
        <f t="shared" si="29"/>
        <v>0</v>
      </c>
      <c r="F292" s="314">
        <f t="shared" si="29"/>
        <v>0</v>
      </c>
      <c r="G292" s="314">
        <f t="shared" si="29"/>
        <v>3.3</v>
      </c>
      <c r="H292" s="314">
        <f t="shared" si="29"/>
        <v>2.2999999999999998</v>
      </c>
      <c r="I292" s="314">
        <f t="shared" si="29"/>
        <v>2.2999999999999998</v>
      </c>
      <c r="J292" s="314">
        <f t="shared" si="29"/>
        <v>2.2999999999999998</v>
      </c>
      <c r="K292" s="314">
        <f t="shared" si="29"/>
        <v>3.7</v>
      </c>
      <c r="L292" s="314">
        <f t="shared" si="29"/>
        <v>3.8</v>
      </c>
      <c r="M292" s="314">
        <f t="shared" si="29"/>
        <v>2.7</v>
      </c>
      <c r="N292" s="314">
        <f t="shared" si="29"/>
        <v>0.7</v>
      </c>
      <c r="O292" s="314">
        <f t="shared" si="29"/>
        <v>0.60000000000000009</v>
      </c>
      <c r="P292" s="314">
        <f t="shared" si="29"/>
        <v>0.30000000000000004</v>
      </c>
    </row>
    <row r="293" spans="1:16" x14ac:dyDescent="0.3">
      <c r="A293" s="51"/>
      <c r="B293" s="52"/>
      <c r="C293" s="52"/>
      <c r="D293" s="53"/>
      <c r="E293" s="267">
        <f>SUM(E292:G292)</f>
        <v>3.3</v>
      </c>
      <c r="F293" s="267"/>
      <c r="G293" s="267"/>
      <c r="H293" s="267">
        <f>SUM(H292:J292)</f>
        <v>6.8999999999999995</v>
      </c>
      <c r="I293" s="267"/>
      <c r="J293" s="267"/>
      <c r="K293" s="267">
        <f>SUM(K292:M292)</f>
        <v>10.199999999999999</v>
      </c>
      <c r="L293" s="267"/>
      <c r="M293" s="267"/>
      <c r="N293" s="267">
        <f>SUM(N292:P292)</f>
        <v>1.6</v>
      </c>
      <c r="O293" s="267"/>
      <c r="P293" s="267"/>
    </row>
    <row r="294" spans="1:16" x14ac:dyDescent="0.3">
      <c r="A294" s="51"/>
      <c r="B294" s="52"/>
      <c r="C294" s="52"/>
      <c r="D294" s="53"/>
      <c r="E294" s="53"/>
      <c r="F294" s="53"/>
      <c r="G294" s="53"/>
      <c r="H294" s="53">
        <f>+E293+H293</f>
        <v>10.199999999999999</v>
      </c>
      <c r="I294" s="53"/>
      <c r="J294" s="53"/>
      <c r="K294" s="53">
        <f>+H294+K293</f>
        <v>20.399999999999999</v>
      </c>
      <c r="L294" s="53"/>
      <c r="M294" s="53"/>
      <c r="N294" s="53">
        <f>+K294+N293</f>
        <v>22</v>
      </c>
      <c r="O294" s="53"/>
      <c r="P294" s="53"/>
    </row>
    <row r="295" spans="1:16" ht="33" x14ac:dyDescent="0.3">
      <c r="A295" s="38" t="s">
        <v>336</v>
      </c>
      <c r="B295" s="38" t="s">
        <v>337</v>
      </c>
      <c r="C295" s="38" t="s">
        <v>338</v>
      </c>
      <c r="D295" s="43" t="s">
        <v>339</v>
      </c>
      <c r="E295" s="33">
        <v>1</v>
      </c>
      <c r="F295" s="33">
        <v>2</v>
      </c>
      <c r="G295" s="33">
        <v>3</v>
      </c>
      <c r="H295" s="33">
        <v>4</v>
      </c>
      <c r="I295" s="33">
        <v>5</v>
      </c>
      <c r="J295" s="33">
        <v>6</v>
      </c>
      <c r="K295" s="33">
        <v>7</v>
      </c>
      <c r="L295" s="33">
        <v>8</v>
      </c>
      <c r="M295" s="33">
        <v>9</v>
      </c>
      <c r="N295" s="33">
        <v>10</v>
      </c>
      <c r="O295" s="33">
        <v>11</v>
      </c>
      <c r="P295" s="33">
        <v>12</v>
      </c>
    </row>
    <row r="296" spans="1:16" ht="33" x14ac:dyDescent="0.3">
      <c r="A296" s="33" t="s">
        <v>355</v>
      </c>
      <c r="B296" s="49" t="s">
        <v>466</v>
      </c>
      <c r="C296" s="2" t="s">
        <v>467</v>
      </c>
      <c r="D296" s="50">
        <f>SUM(E296:P296)</f>
        <v>30</v>
      </c>
      <c r="E296" s="43"/>
      <c r="F296" s="43"/>
      <c r="G296" s="43"/>
      <c r="H296" s="43"/>
      <c r="I296" s="43"/>
      <c r="J296" s="43"/>
      <c r="K296" s="43"/>
      <c r="L296" s="43"/>
      <c r="M296" s="43">
        <v>15</v>
      </c>
      <c r="N296" s="43"/>
      <c r="O296" s="43"/>
      <c r="P296" s="43">
        <v>15</v>
      </c>
    </row>
    <row r="297" spans="1:16" ht="33" x14ac:dyDescent="0.3">
      <c r="A297" s="58" t="s">
        <v>484</v>
      </c>
      <c r="B297" s="221" t="s">
        <v>502</v>
      </c>
      <c r="C297" s="61" t="s">
        <v>482</v>
      </c>
      <c r="D297" s="50">
        <f t="shared" ref="D297:D299" si="30">SUM(E297:P297)</f>
        <v>50</v>
      </c>
      <c r="E297" s="73"/>
      <c r="F297" s="30"/>
      <c r="G297" s="30">
        <v>10</v>
      </c>
      <c r="H297" s="30"/>
      <c r="I297" s="30"/>
      <c r="J297" s="30">
        <v>10</v>
      </c>
      <c r="K297" s="30"/>
      <c r="L297" s="30"/>
      <c r="M297" s="30">
        <v>22</v>
      </c>
      <c r="N297" s="30"/>
      <c r="O297" s="30">
        <v>8</v>
      </c>
      <c r="P297" s="30"/>
    </row>
    <row r="298" spans="1:16" ht="33" x14ac:dyDescent="0.3">
      <c r="A298" s="58" t="s">
        <v>484</v>
      </c>
      <c r="B298" s="221" t="s">
        <v>502</v>
      </c>
      <c r="C298" s="61" t="s">
        <v>483</v>
      </c>
      <c r="D298" s="50">
        <f t="shared" si="30"/>
        <v>4</v>
      </c>
      <c r="E298" s="73"/>
      <c r="F298" s="30">
        <v>1</v>
      </c>
      <c r="G298" s="30"/>
      <c r="H298" s="30">
        <v>1</v>
      </c>
      <c r="I298" s="30"/>
      <c r="J298" s="30">
        <v>1</v>
      </c>
      <c r="K298" s="30"/>
      <c r="L298" s="30">
        <v>1</v>
      </c>
      <c r="M298" s="30"/>
      <c r="N298" s="30"/>
      <c r="O298" s="30"/>
      <c r="P298" s="30"/>
    </row>
    <row r="299" spans="1:16" ht="33" x14ac:dyDescent="0.3">
      <c r="A299" s="58" t="s">
        <v>484</v>
      </c>
      <c r="B299" s="221" t="s">
        <v>502</v>
      </c>
      <c r="C299" s="61" t="s">
        <v>497</v>
      </c>
      <c r="D299" s="50">
        <f t="shared" si="30"/>
        <v>6</v>
      </c>
      <c r="E299" s="73"/>
      <c r="F299" s="30"/>
      <c r="G299" s="30"/>
      <c r="H299" s="30"/>
      <c r="I299" s="30"/>
      <c r="J299" s="30">
        <v>2</v>
      </c>
      <c r="K299" s="30"/>
      <c r="L299" s="30"/>
      <c r="M299" s="30"/>
      <c r="N299" s="30"/>
      <c r="O299" s="30"/>
      <c r="P299" s="30">
        <v>4</v>
      </c>
    </row>
    <row r="300" spans="1:16" ht="33" x14ac:dyDescent="0.3">
      <c r="A300" s="58" t="s">
        <v>484</v>
      </c>
      <c r="B300" s="221" t="s">
        <v>502</v>
      </c>
      <c r="C300" s="61" t="s">
        <v>498</v>
      </c>
      <c r="D300" s="50">
        <f>+E300+F300+G300+H300+I300+J300+K300+L300+M300+N300+O300+P300</f>
        <v>80</v>
      </c>
      <c r="E300" s="50"/>
      <c r="F300" s="50">
        <v>40</v>
      </c>
      <c r="G300" s="50"/>
      <c r="H300" s="50"/>
      <c r="I300" s="50"/>
      <c r="J300" s="50">
        <v>20</v>
      </c>
      <c r="K300" s="50"/>
      <c r="L300" s="50"/>
      <c r="M300" s="50">
        <v>10</v>
      </c>
      <c r="N300" s="50"/>
      <c r="O300" s="50"/>
      <c r="P300" s="50">
        <v>10</v>
      </c>
    </row>
    <row r="301" spans="1:16" x14ac:dyDescent="0.3">
      <c r="A301" s="271" t="s">
        <v>468</v>
      </c>
      <c r="B301" s="271"/>
      <c r="C301" s="271"/>
      <c r="D301" s="182">
        <f>SUM(D296:D300)</f>
        <v>170</v>
      </c>
      <c r="E301" s="182">
        <f t="shared" ref="E301:P301" si="31">SUM(E296:E300)</f>
        <v>0</v>
      </c>
      <c r="F301" s="182">
        <f t="shared" si="31"/>
        <v>41</v>
      </c>
      <c r="G301" s="182">
        <f t="shared" si="31"/>
        <v>10</v>
      </c>
      <c r="H301" s="182">
        <f t="shared" si="31"/>
        <v>1</v>
      </c>
      <c r="I301" s="182">
        <f t="shared" si="31"/>
        <v>0</v>
      </c>
      <c r="J301" s="182">
        <f t="shared" si="31"/>
        <v>33</v>
      </c>
      <c r="K301" s="182">
        <f t="shared" si="31"/>
        <v>0</v>
      </c>
      <c r="L301" s="182">
        <f t="shared" si="31"/>
        <v>1</v>
      </c>
      <c r="M301" s="182">
        <f t="shared" si="31"/>
        <v>47</v>
      </c>
      <c r="N301" s="182">
        <f t="shared" si="31"/>
        <v>0</v>
      </c>
      <c r="O301" s="182">
        <f t="shared" si="31"/>
        <v>8</v>
      </c>
      <c r="P301" s="182">
        <f t="shared" si="31"/>
        <v>29</v>
      </c>
    </row>
    <row r="302" spans="1:16" x14ac:dyDescent="0.3">
      <c r="A302" s="271"/>
      <c r="B302" s="271"/>
      <c r="C302" s="271"/>
      <c r="D302" s="182"/>
      <c r="E302" s="268">
        <f>SUM(E301:G301)</f>
        <v>51</v>
      </c>
      <c r="F302" s="268"/>
      <c r="G302" s="268"/>
      <c r="H302" s="268">
        <f>SUM(H301:J301)</f>
        <v>34</v>
      </c>
      <c r="I302" s="268"/>
      <c r="J302" s="268"/>
      <c r="K302" s="268">
        <f>SUM(K301:M301)</f>
        <v>48</v>
      </c>
      <c r="L302" s="268"/>
      <c r="M302" s="268"/>
      <c r="N302" s="268">
        <f>SUM(N301:P301)</f>
        <v>37</v>
      </c>
      <c r="O302" s="268"/>
      <c r="P302" s="268"/>
    </row>
    <row r="303" spans="1:16" x14ac:dyDescent="0.3">
      <c r="A303" s="54"/>
      <c r="H303" s="208">
        <f>+E302+H302</f>
        <v>85</v>
      </c>
      <c r="K303" s="208">
        <f>+H303+K302</f>
        <v>133</v>
      </c>
      <c r="N303" s="208">
        <f>+K303+N302</f>
        <v>170</v>
      </c>
    </row>
    <row r="304" spans="1:16" s="209" customFormat="1" ht="33" x14ac:dyDescent="0.3">
      <c r="A304" s="184" t="s">
        <v>336</v>
      </c>
      <c r="B304" s="184" t="s">
        <v>337</v>
      </c>
      <c r="C304" s="184" t="s">
        <v>446</v>
      </c>
      <c r="D304" s="181" t="s">
        <v>339</v>
      </c>
      <c r="E304" s="63">
        <v>1</v>
      </c>
      <c r="F304" s="63">
        <v>2</v>
      </c>
      <c r="G304" s="63">
        <v>3</v>
      </c>
      <c r="H304" s="63">
        <v>4</v>
      </c>
      <c r="I304" s="63">
        <v>5</v>
      </c>
      <c r="J304" s="63">
        <v>6</v>
      </c>
      <c r="K304" s="63">
        <v>7</v>
      </c>
      <c r="L304" s="63">
        <v>8</v>
      </c>
      <c r="M304" s="63">
        <v>9</v>
      </c>
      <c r="N304" s="63">
        <v>10</v>
      </c>
      <c r="O304" s="63">
        <v>11</v>
      </c>
      <c r="P304" s="63">
        <v>12</v>
      </c>
    </row>
    <row r="305" spans="1:16" ht="33" x14ac:dyDescent="0.3">
      <c r="A305" s="58" t="s">
        <v>484</v>
      </c>
      <c r="B305" s="221" t="s">
        <v>501</v>
      </c>
      <c r="C305" s="131" t="s">
        <v>495</v>
      </c>
      <c r="D305" s="30">
        <f>SUM(E305:P305)</f>
        <v>35</v>
      </c>
      <c r="E305" s="73">
        <v>14</v>
      </c>
      <c r="F305" s="30">
        <v>0</v>
      </c>
      <c r="G305" s="30">
        <v>0</v>
      </c>
      <c r="H305" s="30">
        <v>10</v>
      </c>
      <c r="I305" s="30">
        <v>0</v>
      </c>
      <c r="J305" s="30">
        <v>0</v>
      </c>
      <c r="K305" s="30">
        <v>11</v>
      </c>
      <c r="L305" s="30">
        <v>0</v>
      </c>
      <c r="M305" s="30">
        <v>0</v>
      </c>
      <c r="N305" s="30">
        <v>0</v>
      </c>
      <c r="O305" s="30">
        <v>0</v>
      </c>
      <c r="P305" s="30">
        <v>0</v>
      </c>
    </row>
    <row r="306" spans="1:16" ht="33" x14ac:dyDescent="0.3">
      <c r="A306" s="58" t="s">
        <v>484</v>
      </c>
      <c r="B306" s="221" t="s">
        <v>501</v>
      </c>
      <c r="C306" s="49" t="s">
        <v>493</v>
      </c>
      <c r="D306" s="30">
        <f>SUM(E306:P306)</f>
        <v>110</v>
      </c>
      <c r="E306" s="73"/>
      <c r="F306" s="30"/>
      <c r="G306" s="30"/>
      <c r="H306" s="30"/>
      <c r="I306" s="30"/>
      <c r="J306" s="30">
        <v>50</v>
      </c>
      <c r="K306" s="30"/>
      <c r="L306" s="30"/>
      <c r="M306" s="30"/>
      <c r="N306" s="30"/>
      <c r="O306" s="30"/>
      <c r="P306" s="30">
        <v>60</v>
      </c>
    </row>
    <row r="307" spans="1:16" x14ac:dyDescent="0.3">
      <c r="A307" s="319" t="s">
        <v>220</v>
      </c>
      <c r="B307" s="319"/>
      <c r="C307" s="319"/>
      <c r="D307" s="306">
        <f>SUM(D305:D306)</f>
        <v>145</v>
      </c>
      <c r="E307" s="306">
        <f>SUM(E305:E306)</f>
        <v>14</v>
      </c>
      <c r="F307" s="306">
        <f t="shared" ref="F307:P307" si="32">SUM(F305:F306)</f>
        <v>0</v>
      </c>
      <c r="G307" s="306">
        <f t="shared" si="32"/>
        <v>0</v>
      </c>
      <c r="H307" s="306">
        <f t="shared" si="32"/>
        <v>10</v>
      </c>
      <c r="I307" s="306">
        <f t="shared" si="32"/>
        <v>0</v>
      </c>
      <c r="J307" s="306">
        <f t="shared" si="32"/>
        <v>50</v>
      </c>
      <c r="K307" s="306">
        <f t="shared" si="32"/>
        <v>11</v>
      </c>
      <c r="L307" s="306">
        <f t="shared" si="32"/>
        <v>0</v>
      </c>
      <c r="M307" s="306">
        <f t="shared" si="32"/>
        <v>0</v>
      </c>
      <c r="N307" s="306">
        <f t="shared" si="32"/>
        <v>0</v>
      </c>
      <c r="O307" s="306">
        <f t="shared" si="32"/>
        <v>0</v>
      </c>
      <c r="P307" s="306">
        <f t="shared" si="32"/>
        <v>60</v>
      </c>
    </row>
    <row r="308" spans="1:16" x14ac:dyDescent="0.3">
      <c r="A308" s="322"/>
      <c r="B308" s="323"/>
      <c r="C308" s="323"/>
      <c r="D308" s="324"/>
      <c r="E308" s="325">
        <f>SUM(E307:G307)</f>
        <v>14</v>
      </c>
      <c r="F308" s="326"/>
      <c r="G308" s="326"/>
      <c r="H308" s="325">
        <f>SUM(H307:J307)</f>
        <v>60</v>
      </c>
      <c r="I308" s="326"/>
      <c r="J308" s="326"/>
      <c r="K308" s="325">
        <f>SUM(K307:M307)</f>
        <v>11</v>
      </c>
      <c r="L308" s="326"/>
      <c r="M308" s="326"/>
      <c r="N308" s="325">
        <f>SUM(N307:P307)</f>
        <v>60</v>
      </c>
      <c r="O308" s="326"/>
      <c r="P308" s="326"/>
    </row>
    <row r="309" spans="1:16" x14ac:dyDescent="0.3">
      <c r="K309" s="208">
        <f>+H308</f>
        <v>60</v>
      </c>
      <c r="N309" s="208">
        <f>+N308+K309</f>
        <v>120</v>
      </c>
    </row>
    <row r="310" spans="1:16" ht="33" x14ac:dyDescent="0.3">
      <c r="A310" s="184" t="s">
        <v>336</v>
      </c>
      <c r="B310" s="184" t="s">
        <v>337</v>
      </c>
      <c r="C310" s="184" t="s">
        <v>338</v>
      </c>
      <c r="D310" s="181" t="s">
        <v>339</v>
      </c>
      <c r="E310" s="184">
        <v>1</v>
      </c>
      <c r="F310" s="184">
        <v>2</v>
      </c>
      <c r="G310" s="184">
        <v>3</v>
      </c>
      <c r="H310" s="184">
        <v>4</v>
      </c>
      <c r="I310" s="184">
        <v>5</v>
      </c>
      <c r="J310" s="184">
        <v>6</v>
      </c>
      <c r="K310" s="184">
        <v>7</v>
      </c>
      <c r="L310" s="184">
        <v>8</v>
      </c>
      <c r="M310" s="184">
        <v>9</v>
      </c>
      <c r="N310" s="184">
        <v>10</v>
      </c>
      <c r="O310" s="184">
        <v>11</v>
      </c>
      <c r="P310" s="184">
        <v>12</v>
      </c>
    </row>
    <row r="311" spans="1:16" ht="66" x14ac:dyDescent="0.3">
      <c r="A311" s="65" t="s">
        <v>193</v>
      </c>
      <c r="B311" s="49" t="s">
        <v>507</v>
      </c>
      <c r="C311" s="2" t="s">
        <v>664</v>
      </c>
      <c r="D311" s="66">
        <v>1</v>
      </c>
      <c r="E311" s="29"/>
      <c r="F311" s="29"/>
      <c r="G311" s="29"/>
      <c r="H311" s="29"/>
      <c r="I311" s="29"/>
      <c r="J311" s="29"/>
      <c r="K311" s="29">
        <v>1</v>
      </c>
      <c r="L311" s="29"/>
      <c r="M311" s="29"/>
      <c r="N311" s="29"/>
      <c r="O311" s="29"/>
      <c r="P311" s="29"/>
    </row>
    <row r="312" spans="1:16" ht="66" x14ac:dyDescent="0.3">
      <c r="A312" s="99" t="s">
        <v>193</v>
      </c>
      <c r="B312" s="49" t="s">
        <v>507</v>
      </c>
      <c r="C312" s="2" t="s">
        <v>665</v>
      </c>
      <c r="D312" s="66">
        <v>1</v>
      </c>
      <c r="E312" s="29"/>
      <c r="F312" s="29"/>
      <c r="G312" s="29"/>
      <c r="H312" s="29"/>
      <c r="I312" s="29"/>
      <c r="J312" s="29"/>
      <c r="K312" s="29"/>
      <c r="L312" s="29"/>
      <c r="M312" s="29"/>
      <c r="N312" s="29"/>
      <c r="O312" s="29"/>
      <c r="P312" s="29">
        <v>1</v>
      </c>
    </row>
    <row r="313" spans="1:16" ht="99" x14ac:dyDescent="0.3">
      <c r="A313" s="99" t="s">
        <v>193</v>
      </c>
      <c r="B313" s="49" t="s">
        <v>507</v>
      </c>
      <c r="C313" s="2" t="s">
        <v>666</v>
      </c>
      <c r="D313" s="66">
        <v>1</v>
      </c>
      <c r="E313" s="29"/>
      <c r="F313" s="29"/>
      <c r="G313" s="29"/>
      <c r="H313" s="29"/>
      <c r="I313" s="29"/>
      <c r="J313" s="29"/>
      <c r="K313" s="29"/>
      <c r="L313" s="29"/>
      <c r="M313" s="29">
        <v>1</v>
      </c>
      <c r="N313" s="29"/>
      <c r="O313" s="29"/>
      <c r="P313" s="29"/>
    </row>
    <row r="314" spans="1:16" ht="66" x14ac:dyDescent="0.3">
      <c r="A314" s="99" t="s">
        <v>193</v>
      </c>
      <c r="B314" s="49" t="s">
        <v>507</v>
      </c>
      <c r="C314" s="2" t="s">
        <v>667</v>
      </c>
      <c r="D314" s="66">
        <v>1</v>
      </c>
      <c r="E314" s="29"/>
      <c r="F314" s="29"/>
      <c r="G314" s="29"/>
      <c r="H314" s="29"/>
      <c r="I314" s="29"/>
      <c r="J314" s="29"/>
      <c r="K314" s="29"/>
      <c r="L314" s="29"/>
      <c r="M314" s="29"/>
      <c r="N314" s="29"/>
      <c r="O314" s="29"/>
      <c r="P314" s="29">
        <v>1</v>
      </c>
    </row>
    <row r="315" spans="1:16" ht="49.5" x14ac:dyDescent="0.3">
      <c r="A315" s="99" t="s">
        <v>193</v>
      </c>
      <c r="B315" s="49" t="s">
        <v>507</v>
      </c>
      <c r="C315" s="2" t="s">
        <v>668</v>
      </c>
      <c r="D315" s="66">
        <v>1</v>
      </c>
      <c r="E315" s="29"/>
      <c r="F315" s="29"/>
      <c r="G315" s="29"/>
      <c r="H315" s="29"/>
      <c r="I315" s="29"/>
      <c r="J315" s="29"/>
      <c r="K315" s="29"/>
      <c r="L315" s="29"/>
      <c r="M315" s="29"/>
      <c r="N315" s="29"/>
      <c r="O315" s="29"/>
      <c r="P315" s="29">
        <v>1</v>
      </c>
    </row>
    <row r="316" spans="1:16" ht="66" x14ac:dyDescent="0.3">
      <c r="A316" s="99" t="s">
        <v>193</v>
      </c>
      <c r="B316" s="49" t="s">
        <v>507</v>
      </c>
      <c r="C316" s="2" t="s">
        <v>669</v>
      </c>
      <c r="D316" s="66">
        <v>1</v>
      </c>
      <c r="E316" s="29"/>
      <c r="F316" s="29"/>
      <c r="G316" s="29"/>
      <c r="H316" s="29"/>
      <c r="I316" s="29"/>
      <c r="J316" s="29">
        <v>1</v>
      </c>
      <c r="K316" s="29"/>
      <c r="L316" s="29"/>
      <c r="M316" s="29"/>
      <c r="N316" s="29"/>
      <c r="O316" s="29"/>
      <c r="P316" s="29"/>
    </row>
    <row r="317" spans="1:16" ht="66" x14ac:dyDescent="0.3">
      <c r="A317" s="99" t="s">
        <v>193</v>
      </c>
      <c r="B317" s="49" t="s">
        <v>507</v>
      </c>
      <c r="C317" s="2" t="s">
        <v>670</v>
      </c>
      <c r="D317" s="66">
        <v>1</v>
      </c>
      <c r="E317" s="29"/>
      <c r="F317" s="29"/>
      <c r="G317" s="29"/>
      <c r="H317" s="29"/>
      <c r="I317" s="29"/>
      <c r="J317" s="29"/>
      <c r="K317" s="29"/>
      <c r="L317" s="29"/>
      <c r="M317" s="29">
        <v>1</v>
      </c>
      <c r="N317" s="29"/>
      <c r="O317" s="29"/>
      <c r="P317" s="29"/>
    </row>
    <row r="318" spans="1:16" ht="49.5" x14ac:dyDescent="0.3">
      <c r="A318" s="99" t="s">
        <v>286</v>
      </c>
      <c r="B318" s="49" t="s">
        <v>507</v>
      </c>
      <c r="C318" s="321" t="s">
        <v>822</v>
      </c>
      <c r="D318" s="66">
        <v>6</v>
      </c>
      <c r="E318" s="29"/>
      <c r="F318" s="29"/>
      <c r="G318" s="29">
        <v>3</v>
      </c>
      <c r="H318" s="29"/>
      <c r="I318" s="29"/>
      <c r="J318" s="29">
        <v>3</v>
      </c>
      <c r="K318" s="29"/>
      <c r="L318" s="29"/>
      <c r="M318" s="29"/>
      <c r="N318" s="29"/>
      <c r="O318" s="29"/>
      <c r="P318" s="29"/>
    </row>
    <row r="319" spans="1:16" x14ac:dyDescent="0.3">
      <c r="A319" s="271" t="s">
        <v>508</v>
      </c>
      <c r="B319" s="271"/>
      <c r="C319" s="271"/>
      <c r="D319" s="182">
        <f t="shared" ref="D319:P319" si="33">SUM(D311:D318)</f>
        <v>13</v>
      </c>
      <c r="E319" s="182">
        <f t="shared" si="33"/>
        <v>0</v>
      </c>
      <c r="F319" s="182">
        <f t="shared" si="33"/>
        <v>0</v>
      </c>
      <c r="G319" s="182">
        <f t="shared" si="33"/>
        <v>3</v>
      </c>
      <c r="H319" s="182">
        <f t="shared" si="33"/>
        <v>0</v>
      </c>
      <c r="I319" s="182">
        <f t="shared" si="33"/>
        <v>0</v>
      </c>
      <c r="J319" s="182">
        <f t="shared" si="33"/>
        <v>4</v>
      </c>
      <c r="K319" s="182">
        <f t="shared" si="33"/>
        <v>1</v>
      </c>
      <c r="L319" s="182">
        <f t="shared" si="33"/>
        <v>0</v>
      </c>
      <c r="M319" s="182">
        <f t="shared" si="33"/>
        <v>2</v>
      </c>
      <c r="N319" s="182">
        <f t="shared" si="33"/>
        <v>0</v>
      </c>
      <c r="O319" s="182">
        <f t="shared" si="33"/>
        <v>0</v>
      </c>
      <c r="P319" s="182">
        <f t="shared" si="33"/>
        <v>3</v>
      </c>
    </row>
    <row r="320" spans="1:16" x14ac:dyDescent="0.3">
      <c r="A320" s="271"/>
      <c r="B320" s="271"/>
      <c r="C320" s="271"/>
      <c r="D320" s="67"/>
      <c r="E320" s="264">
        <f>SUM(E319:G319)</f>
        <v>3</v>
      </c>
      <c r="F320" s="265"/>
      <c r="G320" s="265"/>
      <c r="H320" s="264">
        <f>SUM(H319:J319)</f>
        <v>4</v>
      </c>
      <c r="I320" s="265"/>
      <c r="J320" s="265"/>
      <c r="K320" s="264">
        <f>SUM(K319:M319)</f>
        <v>3</v>
      </c>
      <c r="L320" s="265"/>
      <c r="M320" s="265"/>
      <c r="N320" s="264">
        <f>SUM(N319:P319)</f>
        <v>3</v>
      </c>
      <c r="O320" s="265"/>
      <c r="P320" s="265"/>
    </row>
    <row r="321" spans="1:16" x14ac:dyDescent="0.3">
      <c r="H321" s="208">
        <f>+E320+H320</f>
        <v>7</v>
      </c>
      <c r="K321" s="208">
        <f>+K320+H321</f>
        <v>10</v>
      </c>
      <c r="N321" s="208">
        <f>+N320+K321</f>
        <v>13</v>
      </c>
    </row>
    <row r="322" spans="1:16" ht="24" x14ac:dyDescent="0.3">
      <c r="A322" s="81" t="s">
        <v>537</v>
      </c>
      <c r="B322" s="82" t="s">
        <v>337</v>
      </c>
      <c r="C322" s="82" t="s">
        <v>338</v>
      </c>
      <c r="D322" s="83" t="s">
        <v>339</v>
      </c>
      <c r="E322" s="38">
        <v>1</v>
      </c>
      <c r="F322" s="38">
        <v>2</v>
      </c>
      <c r="G322" s="38">
        <v>3</v>
      </c>
      <c r="H322" s="38">
        <v>4</v>
      </c>
      <c r="I322" s="38">
        <v>5</v>
      </c>
      <c r="J322" s="38">
        <v>6</v>
      </c>
      <c r="K322" s="38">
        <v>7</v>
      </c>
      <c r="L322" s="38">
        <v>8</v>
      </c>
      <c r="M322" s="38">
        <v>9</v>
      </c>
      <c r="N322" s="38">
        <v>10</v>
      </c>
      <c r="O322" s="38">
        <v>11</v>
      </c>
      <c r="P322" s="38">
        <v>12</v>
      </c>
    </row>
    <row r="323" spans="1:16" ht="81" x14ac:dyDescent="0.3">
      <c r="A323" s="210" t="s">
        <v>514</v>
      </c>
      <c r="B323" s="217" t="s">
        <v>203</v>
      </c>
      <c r="C323" s="78" t="s">
        <v>587</v>
      </c>
      <c r="D323" s="84">
        <f>SUM(E323:P323)</f>
        <v>7</v>
      </c>
      <c r="E323" s="85"/>
      <c r="F323" s="85"/>
      <c r="G323" s="85"/>
      <c r="H323" s="85"/>
      <c r="I323" s="85"/>
      <c r="J323" s="85"/>
      <c r="K323" s="85"/>
      <c r="L323" s="85"/>
      <c r="M323" s="85"/>
      <c r="N323" s="85"/>
      <c r="O323" s="86"/>
      <c r="P323" s="76">
        <v>7</v>
      </c>
    </row>
    <row r="324" spans="1:16" x14ac:dyDescent="0.3">
      <c r="A324" s="289" t="s">
        <v>546</v>
      </c>
      <c r="B324" s="289"/>
      <c r="C324" s="289"/>
      <c r="D324" s="182">
        <f>SUM(D323)</f>
        <v>7</v>
      </c>
      <c r="E324" s="182">
        <f t="shared" ref="E324:P324" si="34">SUM(E323)</f>
        <v>0</v>
      </c>
      <c r="F324" s="182">
        <f t="shared" si="34"/>
        <v>0</v>
      </c>
      <c r="G324" s="182">
        <f t="shared" si="34"/>
        <v>0</v>
      </c>
      <c r="H324" s="182">
        <f t="shared" si="34"/>
        <v>0</v>
      </c>
      <c r="I324" s="182">
        <f t="shared" si="34"/>
        <v>0</v>
      </c>
      <c r="J324" s="182">
        <f t="shared" si="34"/>
        <v>0</v>
      </c>
      <c r="K324" s="182">
        <f t="shared" si="34"/>
        <v>0</v>
      </c>
      <c r="L324" s="182">
        <f t="shared" si="34"/>
        <v>0</v>
      </c>
      <c r="M324" s="182">
        <f t="shared" si="34"/>
        <v>0</v>
      </c>
      <c r="N324" s="182">
        <f t="shared" si="34"/>
        <v>0</v>
      </c>
      <c r="O324" s="182">
        <f t="shared" si="34"/>
        <v>0</v>
      </c>
      <c r="P324" s="182">
        <f t="shared" si="34"/>
        <v>7</v>
      </c>
    </row>
    <row r="325" spans="1:16" x14ac:dyDescent="0.3">
      <c r="A325" s="275"/>
      <c r="B325" s="275"/>
      <c r="C325" s="275"/>
      <c r="D325" s="182"/>
      <c r="E325" s="284">
        <f>SUM(E324:G324)</f>
        <v>0</v>
      </c>
      <c r="F325" s="284"/>
      <c r="G325" s="284"/>
      <c r="H325" s="284">
        <f>SUM(H324:J324)</f>
        <v>0</v>
      </c>
      <c r="I325" s="284"/>
      <c r="J325" s="284"/>
      <c r="K325" s="284">
        <f>SUM(K324:M324)</f>
        <v>0</v>
      </c>
      <c r="L325" s="284"/>
      <c r="M325" s="284"/>
      <c r="N325" s="284">
        <f>SUM(N324:P324)</f>
        <v>7</v>
      </c>
      <c r="O325" s="284"/>
      <c r="P325" s="284"/>
    </row>
    <row r="327" spans="1:16" ht="24" x14ac:dyDescent="0.3">
      <c r="A327" s="81" t="s">
        <v>537</v>
      </c>
      <c r="B327" s="82" t="s">
        <v>337</v>
      </c>
      <c r="C327" s="82" t="s">
        <v>446</v>
      </c>
      <c r="D327" s="83" t="s">
        <v>339</v>
      </c>
      <c r="E327" s="38">
        <v>1</v>
      </c>
      <c r="F327" s="38">
        <v>2</v>
      </c>
      <c r="G327" s="38">
        <v>3</v>
      </c>
      <c r="H327" s="38">
        <v>4</v>
      </c>
      <c r="I327" s="38">
        <v>5</v>
      </c>
      <c r="J327" s="38">
        <v>6</v>
      </c>
      <c r="K327" s="38">
        <v>7</v>
      </c>
      <c r="L327" s="38">
        <v>8</v>
      </c>
      <c r="M327" s="38">
        <v>9</v>
      </c>
      <c r="N327" s="38">
        <v>10</v>
      </c>
      <c r="O327" s="38">
        <v>11</v>
      </c>
      <c r="P327" s="38">
        <v>12</v>
      </c>
    </row>
    <row r="328" spans="1:16" ht="54" x14ac:dyDescent="0.3">
      <c r="A328" s="210" t="s">
        <v>514</v>
      </c>
      <c r="B328" s="213" t="s">
        <v>607</v>
      </c>
      <c r="C328" s="78" t="s">
        <v>608</v>
      </c>
      <c r="D328" s="76">
        <v>4</v>
      </c>
      <c r="E328" s="77"/>
      <c r="F328" s="77"/>
      <c r="G328" s="77"/>
      <c r="H328" s="77"/>
      <c r="I328" s="77"/>
      <c r="J328" s="77"/>
      <c r="K328" s="77"/>
      <c r="L328" s="77"/>
      <c r="M328" s="77"/>
      <c r="N328" s="77"/>
      <c r="O328" s="76"/>
      <c r="P328" s="76">
        <v>4</v>
      </c>
    </row>
    <row r="329" spans="1:16" x14ac:dyDescent="0.3">
      <c r="A329" s="289" t="s">
        <v>547</v>
      </c>
      <c r="B329" s="289"/>
      <c r="C329" s="289"/>
      <c r="D329" s="182">
        <f>SUM(D328)</f>
        <v>4</v>
      </c>
      <c r="E329" s="182">
        <f t="shared" ref="E329:P329" si="35">SUM(E328)</f>
        <v>0</v>
      </c>
      <c r="F329" s="182">
        <f t="shared" si="35"/>
        <v>0</v>
      </c>
      <c r="G329" s="182">
        <f t="shared" si="35"/>
        <v>0</v>
      </c>
      <c r="H329" s="182">
        <f t="shared" si="35"/>
        <v>0</v>
      </c>
      <c r="I329" s="182">
        <f t="shared" si="35"/>
        <v>0</v>
      </c>
      <c r="J329" s="182">
        <f t="shared" si="35"/>
        <v>0</v>
      </c>
      <c r="K329" s="182">
        <f t="shared" si="35"/>
        <v>0</v>
      </c>
      <c r="L329" s="182">
        <f t="shared" si="35"/>
        <v>0</v>
      </c>
      <c r="M329" s="182">
        <f t="shared" si="35"/>
        <v>0</v>
      </c>
      <c r="N329" s="182">
        <f t="shared" si="35"/>
        <v>0</v>
      </c>
      <c r="O329" s="182">
        <f t="shared" si="35"/>
        <v>0</v>
      </c>
      <c r="P329" s="182">
        <f t="shared" si="35"/>
        <v>4</v>
      </c>
    </row>
    <row r="330" spans="1:16" x14ac:dyDescent="0.3">
      <c r="A330" s="275"/>
      <c r="B330" s="275"/>
      <c r="C330" s="275"/>
      <c r="D330" s="182"/>
      <c r="E330" s="284">
        <f>SUM(E329:G329)</f>
        <v>0</v>
      </c>
      <c r="F330" s="284"/>
      <c r="G330" s="284"/>
      <c r="H330" s="284">
        <f t="shared" ref="H330" si="36">SUM(H329:J329)</f>
        <v>0</v>
      </c>
      <c r="I330" s="284"/>
      <c r="J330" s="284"/>
      <c r="K330" s="284">
        <f t="shared" ref="K330" si="37">SUM(K329:M329)</f>
        <v>0</v>
      </c>
      <c r="L330" s="284"/>
      <c r="M330" s="284"/>
      <c r="N330" s="284">
        <f t="shared" ref="N330" si="38">SUM(N329:P329)</f>
        <v>4</v>
      </c>
      <c r="O330" s="284"/>
      <c r="P330" s="284"/>
    </row>
    <row r="332" spans="1:16" ht="24" x14ac:dyDescent="0.3">
      <c r="A332" s="81" t="s">
        <v>537</v>
      </c>
      <c r="B332" s="82" t="s">
        <v>337</v>
      </c>
      <c r="C332" s="82" t="s">
        <v>338</v>
      </c>
      <c r="D332" s="83" t="s">
        <v>339</v>
      </c>
      <c r="E332" s="38">
        <v>1</v>
      </c>
      <c r="F332" s="38">
        <v>2</v>
      </c>
      <c r="G332" s="38">
        <v>3</v>
      </c>
      <c r="H332" s="38">
        <v>4</v>
      </c>
      <c r="I332" s="38">
        <v>5</v>
      </c>
      <c r="J332" s="38">
        <v>6</v>
      </c>
      <c r="K332" s="38">
        <v>7</v>
      </c>
      <c r="L332" s="38">
        <v>8</v>
      </c>
      <c r="M332" s="38">
        <v>9</v>
      </c>
      <c r="N332" s="38">
        <v>10</v>
      </c>
      <c r="O332" s="38">
        <v>11</v>
      </c>
      <c r="P332" s="38">
        <v>12</v>
      </c>
    </row>
    <row r="333" spans="1:16" ht="40.5" x14ac:dyDescent="0.3">
      <c r="A333" s="210" t="s">
        <v>514</v>
      </c>
      <c r="B333" s="213" t="s">
        <v>548</v>
      </c>
      <c r="C333" s="78" t="s">
        <v>609</v>
      </c>
      <c r="D333" s="76">
        <v>5</v>
      </c>
      <c r="E333" s="77"/>
      <c r="F333" s="77"/>
      <c r="G333" s="77"/>
      <c r="H333" s="77"/>
      <c r="I333" s="77"/>
      <c r="J333" s="77"/>
      <c r="K333" s="77"/>
      <c r="L333" s="77"/>
      <c r="M333" s="77"/>
      <c r="N333" s="77"/>
      <c r="O333" s="76"/>
      <c r="P333" s="76">
        <v>5</v>
      </c>
    </row>
    <row r="334" spans="1:16" x14ac:dyDescent="0.3">
      <c r="A334" s="289" t="s">
        <v>549</v>
      </c>
      <c r="B334" s="289"/>
      <c r="C334" s="289"/>
      <c r="D334" s="182">
        <f t="shared" ref="D334:P334" si="39">SUM(D333:D333)</f>
        <v>5</v>
      </c>
      <c r="E334" s="182">
        <f t="shared" si="39"/>
        <v>0</v>
      </c>
      <c r="F334" s="182">
        <f t="shared" si="39"/>
        <v>0</v>
      </c>
      <c r="G334" s="182">
        <f t="shared" si="39"/>
        <v>0</v>
      </c>
      <c r="H334" s="182">
        <f t="shared" si="39"/>
        <v>0</v>
      </c>
      <c r="I334" s="182">
        <f t="shared" si="39"/>
        <v>0</v>
      </c>
      <c r="J334" s="182">
        <f t="shared" si="39"/>
        <v>0</v>
      </c>
      <c r="K334" s="182">
        <f t="shared" si="39"/>
        <v>0</v>
      </c>
      <c r="L334" s="182">
        <f t="shared" si="39"/>
        <v>0</v>
      </c>
      <c r="M334" s="182">
        <f t="shared" si="39"/>
        <v>0</v>
      </c>
      <c r="N334" s="182">
        <f t="shared" si="39"/>
        <v>0</v>
      </c>
      <c r="O334" s="182">
        <f t="shared" si="39"/>
        <v>0</v>
      </c>
      <c r="P334" s="182">
        <f t="shared" si="39"/>
        <v>5</v>
      </c>
    </row>
    <row r="335" spans="1:16" x14ac:dyDescent="0.3">
      <c r="A335" s="275"/>
      <c r="B335" s="275"/>
      <c r="C335" s="275"/>
      <c r="D335" s="182"/>
      <c r="E335" s="284">
        <f>SUM(E334:G334)</f>
        <v>0</v>
      </c>
      <c r="F335" s="284"/>
      <c r="G335" s="284"/>
      <c r="H335" s="284">
        <f>SUM(H334:J334)</f>
        <v>0</v>
      </c>
      <c r="I335" s="284"/>
      <c r="J335" s="284"/>
      <c r="K335" s="284">
        <f>SUM(K334:M334)</f>
        <v>0</v>
      </c>
      <c r="L335" s="284"/>
      <c r="M335" s="284"/>
      <c r="N335" s="284">
        <f>SUM(N334:P334)</f>
        <v>5</v>
      </c>
      <c r="O335" s="284"/>
      <c r="P335" s="284"/>
    </row>
    <row r="337" spans="1:16" ht="24" x14ac:dyDescent="0.3">
      <c r="A337" s="81" t="s">
        <v>537</v>
      </c>
      <c r="B337" s="82" t="s">
        <v>337</v>
      </c>
      <c r="C337" s="82" t="s">
        <v>338</v>
      </c>
      <c r="D337" s="83" t="s">
        <v>339</v>
      </c>
      <c r="E337" s="38">
        <v>1</v>
      </c>
      <c r="F337" s="38">
        <v>2</v>
      </c>
      <c r="G337" s="38">
        <v>3</v>
      </c>
      <c r="H337" s="38">
        <v>4</v>
      </c>
      <c r="I337" s="38">
        <v>5</v>
      </c>
      <c r="J337" s="38">
        <v>6</v>
      </c>
      <c r="K337" s="38">
        <v>7</v>
      </c>
      <c r="L337" s="38">
        <v>8</v>
      </c>
      <c r="M337" s="38">
        <v>9</v>
      </c>
      <c r="N337" s="38">
        <v>10</v>
      </c>
      <c r="O337" s="38">
        <v>11</v>
      </c>
      <c r="P337" s="38">
        <v>12</v>
      </c>
    </row>
    <row r="338" spans="1:16" ht="121.5" x14ac:dyDescent="0.3">
      <c r="A338" s="210" t="s">
        <v>514</v>
      </c>
      <c r="B338" s="213" t="s">
        <v>207</v>
      </c>
      <c r="C338" s="78" t="s">
        <v>610</v>
      </c>
      <c r="D338" s="76">
        <f>SUM(E338:P338)</f>
        <v>20</v>
      </c>
      <c r="E338" s="77"/>
      <c r="F338" s="77"/>
      <c r="G338" s="77"/>
      <c r="H338" s="77"/>
      <c r="I338" s="77"/>
      <c r="J338" s="77"/>
      <c r="K338" s="77">
        <v>10</v>
      </c>
      <c r="L338" s="77"/>
      <c r="M338" s="77"/>
      <c r="N338" s="77"/>
      <c r="O338" s="76">
        <v>10</v>
      </c>
      <c r="P338" s="76"/>
    </row>
    <row r="339" spans="1:16" x14ac:dyDescent="0.3">
      <c r="A339" s="289" t="s">
        <v>550</v>
      </c>
      <c r="B339" s="289"/>
      <c r="C339" s="289"/>
      <c r="D339" s="182">
        <f>SUM(D338)</f>
        <v>20</v>
      </c>
      <c r="E339" s="182">
        <f t="shared" ref="E339:P339" si="40">SUM(E338)</f>
        <v>0</v>
      </c>
      <c r="F339" s="182">
        <f t="shared" si="40"/>
        <v>0</v>
      </c>
      <c r="G339" s="182">
        <f t="shared" si="40"/>
        <v>0</v>
      </c>
      <c r="H339" s="182">
        <f t="shared" si="40"/>
        <v>0</v>
      </c>
      <c r="I339" s="182">
        <f t="shared" si="40"/>
        <v>0</v>
      </c>
      <c r="J339" s="182">
        <f t="shared" si="40"/>
        <v>0</v>
      </c>
      <c r="K339" s="182">
        <f t="shared" si="40"/>
        <v>10</v>
      </c>
      <c r="L339" s="182">
        <f t="shared" si="40"/>
        <v>0</v>
      </c>
      <c r="M339" s="182">
        <f t="shared" si="40"/>
        <v>0</v>
      </c>
      <c r="N339" s="182">
        <f t="shared" si="40"/>
        <v>0</v>
      </c>
      <c r="O339" s="182">
        <f t="shared" si="40"/>
        <v>10</v>
      </c>
      <c r="P339" s="182">
        <f t="shared" si="40"/>
        <v>0</v>
      </c>
    </row>
    <row r="340" spans="1:16" x14ac:dyDescent="0.3">
      <c r="A340" s="275"/>
      <c r="B340" s="275"/>
      <c r="C340" s="275"/>
      <c r="D340" s="182"/>
      <c r="E340" s="284">
        <f>SUM(E339:G339)</f>
        <v>0</v>
      </c>
      <c r="F340" s="284"/>
      <c r="G340" s="284"/>
      <c r="H340" s="284">
        <f>SUM(H339:J339)</f>
        <v>0</v>
      </c>
      <c r="I340" s="284"/>
      <c r="J340" s="284"/>
      <c r="K340" s="284">
        <f>SUM(K339:M339)</f>
        <v>10</v>
      </c>
      <c r="L340" s="284"/>
      <c r="M340" s="284"/>
      <c r="N340" s="284">
        <f>SUM(N339:P339)</f>
        <v>10</v>
      </c>
      <c r="O340" s="284"/>
      <c r="P340" s="284"/>
    </row>
    <row r="341" spans="1:16" x14ac:dyDescent="0.3">
      <c r="N341" s="216">
        <f>+K340+N340</f>
        <v>20</v>
      </c>
    </row>
    <row r="342" spans="1:16" ht="24" x14ac:dyDescent="0.3">
      <c r="A342" s="81" t="s">
        <v>537</v>
      </c>
      <c r="B342" s="82" t="s">
        <v>337</v>
      </c>
      <c r="C342" s="82" t="s">
        <v>446</v>
      </c>
      <c r="D342" s="83" t="s">
        <v>339</v>
      </c>
      <c r="E342" s="38">
        <v>1</v>
      </c>
      <c r="F342" s="38">
        <v>2</v>
      </c>
      <c r="G342" s="38">
        <v>3</v>
      </c>
      <c r="H342" s="38">
        <v>4</v>
      </c>
      <c r="I342" s="38">
        <v>5</v>
      </c>
      <c r="J342" s="38">
        <v>6</v>
      </c>
      <c r="K342" s="38">
        <v>7</v>
      </c>
      <c r="L342" s="38">
        <v>8</v>
      </c>
      <c r="M342" s="38">
        <v>9</v>
      </c>
      <c r="N342" s="38">
        <v>10</v>
      </c>
      <c r="O342" s="38">
        <v>11</v>
      </c>
      <c r="P342" s="38">
        <v>12</v>
      </c>
    </row>
    <row r="343" spans="1:16" ht="154.5" customHeight="1" x14ac:dyDescent="0.3">
      <c r="A343" s="210" t="s">
        <v>514</v>
      </c>
      <c r="B343" s="213" t="s">
        <v>551</v>
      </c>
      <c r="C343" s="78" t="s">
        <v>832</v>
      </c>
      <c r="D343" s="76">
        <v>343</v>
      </c>
      <c r="E343" s="77"/>
      <c r="F343" s="77"/>
      <c r="G343" s="77"/>
      <c r="H343" s="77"/>
      <c r="I343" s="77"/>
      <c r="J343" s="77"/>
      <c r="K343" s="77"/>
      <c r="L343" s="77"/>
      <c r="M343" s="77"/>
      <c r="N343" s="77"/>
      <c r="O343" s="76">
        <f>D343</f>
        <v>343</v>
      </c>
      <c r="P343" s="76"/>
    </row>
    <row r="344" spans="1:16" x14ac:dyDescent="0.3">
      <c r="A344" s="289" t="s">
        <v>552</v>
      </c>
      <c r="B344" s="289"/>
      <c r="C344" s="289"/>
      <c r="D344" s="182">
        <f>SUM(D343)</f>
        <v>343</v>
      </c>
      <c r="E344" s="182">
        <f t="shared" ref="E344:P344" si="41">SUM(E343)</f>
        <v>0</v>
      </c>
      <c r="F344" s="182">
        <f t="shared" si="41"/>
        <v>0</v>
      </c>
      <c r="G344" s="182">
        <f t="shared" si="41"/>
        <v>0</v>
      </c>
      <c r="H344" s="182">
        <f t="shared" si="41"/>
        <v>0</v>
      </c>
      <c r="I344" s="182">
        <f t="shared" si="41"/>
        <v>0</v>
      </c>
      <c r="J344" s="182">
        <f t="shared" si="41"/>
        <v>0</v>
      </c>
      <c r="K344" s="182">
        <f t="shared" si="41"/>
        <v>0</v>
      </c>
      <c r="L344" s="182">
        <f t="shared" si="41"/>
        <v>0</v>
      </c>
      <c r="M344" s="182">
        <f t="shared" si="41"/>
        <v>0</v>
      </c>
      <c r="N344" s="182">
        <f t="shared" si="41"/>
        <v>0</v>
      </c>
      <c r="O344" s="182">
        <f t="shared" si="41"/>
        <v>343</v>
      </c>
      <c r="P344" s="182">
        <f t="shared" si="41"/>
        <v>0</v>
      </c>
    </row>
    <row r="345" spans="1:16" x14ac:dyDescent="0.3">
      <c r="A345" s="275"/>
      <c r="B345" s="275"/>
      <c r="C345" s="275"/>
      <c r="D345" s="182"/>
      <c r="E345" s="284">
        <f>+E344+F344+G344</f>
        <v>0</v>
      </c>
      <c r="F345" s="284"/>
      <c r="G345" s="284"/>
      <c r="H345" s="284">
        <f>+H344+I344+J344</f>
        <v>0</v>
      </c>
      <c r="I345" s="284"/>
      <c r="J345" s="284"/>
      <c r="K345" s="284">
        <f>+K344+L344+M344</f>
        <v>0</v>
      </c>
      <c r="L345" s="284"/>
      <c r="M345" s="284"/>
      <c r="N345" s="284">
        <f>+N344+O344+P344</f>
        <v>343</v>
      </c>
      <c r="O345" s="284"/>
      <c r="P345" s="284"/>
    </row>
    <row r="346" spans="1:16" x14ac:dyDescent="0.3">
      <c r="A346" s="218"/>
    </row>
    <row r="347" spans="1:16" s="219" customFormat="1" x14ac:dyDescent="0.3"/>
    <row r="348" spans="1:16" s="219" customFormat="1" x14ac:dyDescent="0.3"/>
    <row r="349" spans="1:16" s="219" customFormat="1" x14ac:dyDescent="0.3"/>
    <row r="350" spans="1:16" s="219" customFormat="1" x14ac:dyDescent="0.3"/>
    <row r="351" spans="1:16" x14ac:dyDescent="0.3">
      <c r="N351" s="216">
        <f>+K225+N225</f>
        <v>9</v>
      </c>
    </row>
  </sheetData>
  <mergeCells count="145">
    <mergeCell ref="A334:C335"/>
    <mergeCell ref="E335:G335"/>
    <mergeCell ref="H335:J335"/>
    <mergeCell ref="K335:M335"/>
    <mergeCell ref="N335:P335"/>
    <mergeCell ref="A329:C330"/>
    <mergeCell ref="E330:G330"/>
    <mergeCell ref="H330:J330"/>
    <mergeCell ref="K330:M330"/>
    <mergeCell ref="N330:P330"/>
    <mergeCell ref="A344:C345"/>
    <mergeCell ref="E345:G345"/>
    <mergeCell ref="H345:J345"/>
    <mergeCell ref="K345:M345"/>
    <mergeCell ref="N345:P345"/>
    <mergeCell ref="A339:C340"/>
    <mergeCell ref="E340:G340"/>
    <mergeCell ref="H340:J340"/>
    <mergeCell ref="K340:M340"/>
    <mergeCell ref="N340:P340"/>
    <mergeCell ref="A324:C325"/>
    <mergeCell ref="E325:G325"/>
    <mergeCell ref="H325:J325"/>
    <mergeCell ref="K325:M325"/>
    <mergeCell ref="N325:P325"/>
    <mergeCell ref="N168:P168"/>
    <mergeCell ref="A151:D151"/>
    <mergeCell ref="A167:C168"/>
    <mergeCell ref="E168:G168"/>
    <mergeCell ref="H168:J168"/>
    <mergeCell ref="A155:C156"/>
    <mergeCell ref="E156:G156"/>
    <mergeCell ref="H156:J156"/>
    <mergeCell ref="K156:M156"/>
    <mergeCell ref="N156:P156"/>
    <mergeCell ref="K168:M168"/>
    <mergeCell ref="A160:C161"/>
    <mergeCell ref="E161:G161"/>
    <mergeCell ref="H161:J161"/>
    <mergeCell ref="K161:M161"/>
    <mergeCell ref="N161:P161"/>
    <mergeCell ref="A292:C292"/>
    <mergeCell ref="A177:C178"/>
    <mergeCell ref="A246:C247"/>
    <mergeCell ref="A148:C149"/>
    <mergeCell ref="E149:G149"/>
    <mergeCell ref="H149:J149"/>
    <mergeCell ref="K149:M149"/>
    <mergeCell ref="N149:P149"/>
    <mergeCell ref="A132:C133"/>
    <mergeCell ref="E133:G133"/>
    <mergeCell ref="H133:J133"/>
    <mergeCell ref="K133:M133"/>
    <mergeCell ref="N133:P133"/>
    <mergeCell ref="E247:G247"/>
    <mergeCell ref="H247:J247"/>
    <mergeCell ref="K247:M247"/>
    <mergeCell ref="A239:C240"/>
    <mergeCell ref="E240:G240"/>
    <mergeCell ref="H240:J240"/>
    <mergeCell ref="K240:M240"/>
    <mergeCell ref="A192:C193"/>
    <mergeCell ref="E193:G193"/>
    <mergeCell ref="H193:J193"/>
    <mergeCell ref="A231:C232"/>
    <mergeCell ref="E232:G232"/>
    <mergeCell ref="H232:J232"/>
    <mergeCell ref="K232:M232"/>
    <mergeCell ref="K193:M193"/>
    <mergeCell ref="A224:C225"/>
    <mergeCell ref="E225:G225"/>
    <mergeCell ref="H225:J225"/>
    <mergeCell ref="K225:M225"/>
    <mergeCell ref="E1:P1"/>
    <mergeCell ref="A17:C18"/>
    <mergeCell ref="E18:G18"/>
    <mergeCell ref="H18:J18"/>
    <mergeCell ref="K18:M18"/>
    <mergeCell ref="N18:P18"/>
    <mergeCell ref="A121:C122"/>
    <mergeCell ref="E122:G122"/>
    <mergeCell ref="H122:J122"/>
    <mergeCell ref="K122:M122"/>
    <mergeCell ref="N122:P122"/>
    <mergeCell ref="N178:P178"/>
    <mergeCell ref="A188:D188"/>
    <mergeCell ref="A218:C218"/>
    <mergeCell ref="A229:A230"/>
    <mergeCell ref="B229:B230"/>
    <mergeCell ref="E219:G219"/>
    <mergeCell ref="H219:J219"/>
    <mergeCell ref="K219:M219"/>
    <mergeCell ref="N219:P219"/>
    <mergeCell ref="N193:P193"/>
    <mergeCell ref="K186:M186"/>
    <mergeCell ref="N186:P186"/>
    <mergeCell ref="E178:G178"/>
    <mergeCell ref="H178:J178"/>
    <mergeCell ref="K178:M178"/>
    <mergeCell ref="A185:C186"/>
    <mergeCell ref="E186:G186"/>
    <mergeCell ref="H186:J186"/>
    <mergeCell ref="N225:P225"/>
    <mergeCell ref="N263:P263"/>
    <mergeCell ref="E274:G274"/>
    <mergeCell ref="H274:J274"/>
    <mergeCell ref="K274:M274"/>
    <mergeCell ref="N232:P232"/>
    <mergeCell ref="N240:P240"/>
    <mergeCell ref="N320:P320"/>
    <mergeCell ref="A301:C302"/>
    <mergeCell ref="E302:G302"/>
    <mergeCell ref="H302:J302"/>
    <mergeCell ref="N247:P247"/>
    <mergeCell ref="A262:C262"/>
    <mergeCell ref="A273:C273"/>
    <mergeCell ref="A267:C267"/>
    <mergeCell ref="A281:C282"/>
    <mergeCell ref="E282:G282"/>
    <mergeCell ref="H282:J282"/>
    <mergeCell ref="K282:M282"/>
    <mergeCell ref="N282:P282"/>
    <mergeCell ref="E263:G263"/>
    <mergeCell ref="H263:J263"/>
    <mergeCell ref="K263:M263"/>
    <mergeCell ref="A307:C307"/>
    <mergeCell ref="A319:C320"/>
    <mergeCell ref="E320:G320"/>
    <mergeCell ref="H320:J320"/>
    <mergeCell ref="K320:M320"/>
    <mergeCell ref="N274:P274"/>
    <mergeCell ref="E268:G268"/>
    <mergeCell ref="H268:J268"/>
    <mergeCell ref="K268:M268"/>
    <mergeCell ref="N268:P268"/>
    <mergeCell ref="E293:G293"/>
    <mergeCell ref="H293:J293"/>
    <mergeCell ref="K293:M293"/>
    <mergeCell ref="N293:P293"/>
    <mergeCell ref="E308:G308"/>
    <mergeCell ref="H308:J308"/>
    <mergeCell ref="K308:M308"/>
    <mergeCell ref="N308:P308"/>
    <mergeCell ref="K302:M302"/>
    <mergeCell ref="N302:P302"/>
  </mergeCells>
  <pageMargins left="0.7" right="0.7" top="0.75" bottom="0.75" header="0.3" footer="0.3"/>
  <pageSetup orientation="portrait" r:id="rId1"/>
  <ignoredErrors>
    <ignoredError sqref="E307:P307 E17:P17 E148:P148 E231:P231 E246:P246 E281:P281 E121:P121 E132:P132 E239:P239 E218:P218 E292:P292 E319:F319 E262:P263 F320:G320 I320:P320 H319:L319 N319:P319" formulaRange="1"/>
    <ignoredError sqref="D252:D262 D287:D291 D338" unlockedFormula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PAA 2019</vt:lpstr>
      <vt:lpstr>Desagregado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 Varela Montenegro</dc:creator>
  <cp:lastModifiedBy>Adriana Varela Montenegro</cp:lastModifiedBy>
  <dcterms:created xsi:type="dcterms:W3CDTF">2018-11-09T19:19:44Z</dcterms:created>
  <dcterms:modified xsi:type="dcterms:W3CDTF">2019-01-29T19:35:09Z</dcterms:modified>
</cp:coreProperties>
</file>